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oAndres\OneDrive - UNIDAD ADMINISTRATIVA ESPECIAL AERONAUTICA CIVIL\AEROCIVIL\Bases de datos\Boletines\Agosto\"/>
    </mc:Choice>
  </mc:AlternateContent>
  <xr:revisionPtr revIDLastSave="1617" documentId="8_{CD9A9206-5BA8-4CA2-88E6-E2BCA0741381}" xr6:coauthVersionLast="45" xr6:coauthVersionMax="45" xr10:uidLastSave="{58EA1867-CD24-4152-8B3A-8C91AD910538}"/>
  <bookViews>
    <workbookView xWindow="-120" yWindow="-120" windowWidth="20730" windowHeight="11160" firstSheet="4" activeTab="9" xr2:uid="{08EE50B1-D5A8-4DF6-AD6D-51A02B0813A1}"/>
  </bookViews>
  <sheets>
    <sheet name="INDICE" sheetId="1" r:id="rId1"/>
    <sheet name="Novedades" sheetId="3" r:id="rId2"/>
    <sheet name="Cuadro 2.1A" sheetId="4" r:id="rId3"/>
    <sheet name="Cuadro 2.1B" sheetId="5" r:id="rId4"/>
    <sheet name="CUADRO 2.2A" sheetId="6" r:id="rId5"/>
    <sheet name="CUADRO 2.2B" sheetId="7" r:id="rId6"/>
    <sheet name="CUADRO 2.3A" sheetId="8" r:id="rId7"/>
    <sheet name="CUADRO 2.3B" sheetId="9" r:id="rId8"/>
    <sheet name="CUADRO 2.4" sheetId="10" r:id="rId9"/>
    <sheet name="CUADRO 2.5" sheetId="11" r:id="rId10"/>
  </sheets>
  <definedNames>
    <definedName name="_xlnm._FilterDatabase" localSheetId="7" hidden="1">'CUADRO 2.3B'!$A$8:$S$705</definedName>
    <definedName name="_xlnm._FilterDatabase" localSheetId="8" hidden="1">'CUADRO 2.4'!$A$1:$S$119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5" l="1"/>
  <c r="G34" i="5"/>
  <c r="F34" i="5"/>
  <c r="C34" i="5"/>
  <c r="G33" i="5"/>
  <c r="F33" i="5"/>
  <c r="C30" i="5"/>
  <c r="J34" i="4"/>
  <c r="I34" i="4"/>
  <c r="G34" i="4"/>
  <c r="F34" i="4"/>
  <c r="F33" i="4"/>
  <c r="G33" i="4"/>
  <c r="J33" i="4"/>
  <c r="C30" i="4"/>
  <c r="F30" i="5" l="1"/>
  <c r="D30" i="5"/>
  <c r="E30" i="5"/>
  <c r="G30" i="5"/>
  <c r="H30" i="5"/>
  <c r="I30" i="5"/>
  <c r="J30" i="5"/>
  <c r="K30" i="5"/>
  <c r="C35" i="4"/>
  <c r="C34" i="4"/>
  <c r="C33" i="4"/>
  <c r="K30" i="4"/>
  <c r="F30" i="4"/>
  <c r="D30" i="4"/>
  <c r="E30" i="4"/>
  <c r="G30" i="4"/>
  <c r="H30" i="4"/>
  <c r="I30" i="4"/>
  <c r="J30" i="4"/>
  <c r="J33" i="5" l="1"/>
  <c r="I33" i="5"/>
  <c r="D33" i="5"/>
  <c r="C33" i="5"/>
  <c r="I33" i="4"/>
  <c r="D34" i="4"/>
  <c r="D33" i="4"/>
  <c r="P67" i="11" l="1"/>
  <c r="P68" i="11"/>
  <c r="P69" i="11"/>
  <c r="P70" i="11"/>
  <c r="S70" i="11" s="1"/>
  <c r="P71" i="11"/>
  <c r="P72" i="11"/>
  <c r="P73" i="11"/>
  <c r="P74" i="11"/>
  <c r="S74" i="11" s="1"/>
  <c r="P75" i="11"/>
  <c r="P76" i="11"/>
  <c r="P77" i="11"/>
  <c r="P78" i="11"/>
  <c r="S78" i="11" s="1"/>
  <c r="P79" i="11"/>
  <c r="P80" i="11"/>
  <c r="P81" i="11"/>
  <c r="P82" i="11"/>
  <c r="S82" i="11" s="1"/>
  <c r="P83" i="11"/>
  <c r="P84" i="11"/>
  <c r="P85" i="11"/>
  <c r="P86" i="11"/>
  <c r="S86" i="11" s="1"/>
  <c r="P87" i="11"/>
  <c r="P88" i="11"/>
  <c r="P89" i="11"/>
  <c r="P90" i="11"/>
  <c r="S90" i="11" s="1"/>
  <c r="P91" i="11"/>
  <c r="P92" i="11"/>
  <c r="P93" i="11"/>
  <c r="P94" i="11"/>
  <c r="S94" i="11" s="1"/>
  <c r="P95" i="11"/>
  <c r="P96" i="11"/>
  <c r="P97" i="11"/>
  <c r="P98" i="11"/>
  <c r="S98" i="11" s="1"/>
  <c r="P99" i="11"/>
  <c r="P100" i="11"/>
  <c r="P101" i="11"/>
  <c r="P102" i="11"/>
  <c r="S102" i="11" s="1"/>
  <c r="P103" i="11"/>
  <c r="P104" i="11"/>
  <c r="P105" i="11"/>
  <c r="P106" i="11"/>
  <c r="S106" i="11" s="1"/>
  <c r="P107" i="11"/>
  <c r="P108" i="11"/>
  <c r="P109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S68" i="11"/>
  <c r="S73" i="11"/>
  <c r="S84" i="11"/>
  <c r="S89" i="11"/>
  <c r="S100" i="11"/>
  <c r="S105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M67" i="11"/>
  <c r="S67" i="11" s="1"/>
  <c r="M68" i="11"/>
  <c r="M69" i="11"/>
  <c r="S69" i="11" s="1"/>
  <c r="M70" i="11"/>
  <c r="M71" i="11"/>
  <c r="S71" i="11" s="1"/>
  <c r="M72" i="11"/>
  <c r="S72" i="11" s="1"/>
  <c r="M73" i="11"/>
  <c r="M74" i="11"/>
  <c r="M75" i="11"/>
  <c r="S75" i="11" s="1"/>
  <c r="M76" i="11"/>
  <c r="S76" i="11" s="1"/>
  <c r="M77" i="11"/>
  <c r="S77" i="11" s="1"/>
  <c r="M78" i="11"/>
  <c r="M79" i="11"/>
  <c r="S79" i="11" s="1"/>
  <c r="M80" i="11"/>
  <c r="S80" i="11" s="1"/>
  <c r="M81" i="11"/>
  <c r="S81" i="11" s="1"/>
  <c r="M82" i="11"/>
  <c r="M83" i="11"/>
  <c r="S83" i="11" s="1"/>
  <c r="M84" i="11"/>
  <c r="M85" i="11"/>
  <c r="S85" i="11" s="1"/>
  <c r="M86" i="11"/>
  <c r="M87" i="11"/>
  <c r="S87" i="11" s="1"/>
  <c r="M88" i="11"/>
  <c r="S88" i="11" s="1"/>
  <c r="M89" i="11"/>
  <c r="M90" i="11"/>
  <c r="M91" i="11"/>
  <c r="S91" i="11" s="1"/>
  <c r="M92" i="11"/>
  <c r="S92" i="11" s="1"/>
  <c r="M93" i="11"/>
  <c r="S93" i="11" s="1"/>
  <c r="M94" i="11"/>
  <c r="M95" i="11"/>
  <c r="S95" i="11" s="1"/>
  <c r="M96" i="11"/>
  <c r="S96" i="11" s="1"/>
  <c r="M97" i="11"/>
  <c r="S97" i="11" s="1"/>
  <c r="M98" i="11"/>
  <c r="M99" i="11"/>
  <c r="S99" i="11" s="1"/>
  <c r="M100" i="11"/>
  <c r="M101" i="11"/>
  <c r="S101" i="11" s="1"/>
  <c r="M102" i="11"/>
  <c r="M103" i="11"/>
  <c r="S103" i="11" s="1"/>
  <c r="M104" i="11"/>
  <c r="S104" i="11" s="1"/>
  <c r="M105" i="11"/>
  <c r="M106" i="11"/>
  <c r="M107" i="11"/>
  <c r="S107" i="11" s="1"/>
  <c r="M108" i="11"/>
  <c r="S108" i="11" s="1"/>
  <c r="M109" i="11"/>
  <c r="S109" i="11" s="1"/>
  <c r="G67" i="11"/>
  <c r="G68" i="11"/>
  <c r="J68" i="11" s="1"/>
  <c r="G69" i="11"/>
  <c r="G70" i="11"/>
  <c r="G71" i="11"/>
  <c r="G72" i="11"/>
  <c r="J72" i="11" s="1"/>
  <c r="G73" i="11"/>
  <c r="G74" i="11"/>
  <c r="G75" i="11"/>
  <c r="G76" i="11"/>
  <c r="J76" i="11" s="1"/>
  <c r="G77" i="11"/>
  <c r="G78" i="11"/>
  <c r="G79" i="11"/>
  <c r="G80" i="11"/>
  <c r="J80" i="11" s="1"/>
  <c r="G81" i="11"/>
  <c r="G82" i="11"/>
  <c r="G83" i="11"/>
  <c r="G84" i="11"/>
  <c r="J84" i="11" s="1"/>
  <c r="G85" i="11"/>
  <c r="G86" i="11"/>
  <c r="G87" i="11"/>
  <c r="G88" i="11"/>
  <c r="J88" i="11" s="1"/>
  <c r="G89" i="11"/>
  <c r="G90" i="11"/>
  <c r="G91" i="11"/>
  <c r="G92" i="11"/>
  <c r="J92" i="11" s="1"/>
  <c r="G93" i="11"/>
  <c r="G94" i="11"/>
  <c r="G95" i="11"/>
  <c r="G96" i="11"/>
  <c r="J96" i="11" s="1"/>
  <c r="G97" i="11"/>
  <c r="G98" i="11"/>
  <c r="G99" i="11"/>
  <c r="G100" i="11"/>
  <c r="J100" i="11" s="1"/>
  <c r="G101" i="11"/>
  <c r="G102" i="11"/>
  <c r="G103" i="11"/>
  <c r="G104" i="11"/>
  <c r="J104" i="11" s="1"/>
  <c r="G105" i="11"/>
  <c r="G106" i="11"/>
  <c r="G107" i="11"/>
  <c r="G108" i="11"/>
  <c r="J108" i="11" s="1"/>
  <c r="G109" i="11"/>
  <c r="D67" i="11"/>
  <c r="J67" i="11" s="1"/>
  <c r="D68" i="11"/>
  <c r="D69" i="11"/>
  <c r="J69" i="11" s="1"/>
  <c r="D70" i="11"/>
  <c r="J70" i="11" s="1"/>
  <c r="D71" i="11"/>
  <c r="J71" i="11" s="1"/>
  <c r="D72" i="11"/>
  <c r="D73" i="11"/>
  <c r="J73" i="11" s="1"/>
  <c r="D74" i="11"/>
  <c r="J74" i="11" s="1"/>
  <c r="D75" i="11"/>
  <c r="J75" i="11" s="1"/>
  <c r="D76" i="11"/>
  <c r="D77" i="11"/>
  <c r="J77" i="11" s="1"/>
  <c r="D78" i="11"/>
  <c r="J78" i="11" s="1"/>
  <c r="D79" i="11"/>
  <c r="J79" i="11" s="1"/>
  <c r="D80" i="11"/>
  <c r="D81" i="11"/>
  <c r="J81" i="11" s="1"/>
  <c r="D82" i="11"/>
  <c r="J82" i="11" s="1"/>
  <c r="D83" i="11"/>
  <c r="J83" i="11" s="1"/>
  <c r="D84" i="11"/>
  <c r="D85" i="11"/>
  <c r="J85" i="11" s="1"/>
  <c r="D86" i="11"/>
  <c r="J86" i="11" s="1"/>
  <c r="D87" i="11"/>
  <c r="J87" i="11" s="1"/>
  <c r="D88" i="11"/>
  <c r="D89" i="11"/>
  <c r="J89" i="11" s="1"/>
  <c r="D90" i="11"/>
  <c r="J90" i="11" s="1"/>
  <c r="D91" i="11"/>
  <c r="J91" i="11" s="1"/>
  <c r="D92" i="11"/>
  <c r="D93" i="11"/>
  <c r="J93" i="11" s="1"/>
  <c r="D94" i="11"/>
  <c r="J94" i="11" s="1"/>
  <c r="D95" i="11"/>
  <c r="J95" i="11" s="1"/>
  <c r="D96" i="11"/>
  <c r="D97" i="11"/>
  <c r="J97" i="11" s="1"/>
  <c r="D98" i="11"/>
  <c r="D99" i="11"/>
  <c r="J99" i="11" s="1"/>
  <c r="D100" i="11"/>
  <c r="D101" i="11"/>
  <c r="J101" i="11" s="1"/>
  <c r="D102" i="11"/>
  <c r="J102" i="11" s="1"/>
  <c r="D103" i="11"/>
  <c r="J103" i="11" s="1"/>
  <c r="D104" i="11"/>
  <c r="D105" i="11"/>
  <c r="J105" i="11" s="1"/>
  <c r="D106" i="11"/>
  <c r="J106" i="11" s="1"/>
  <c r="D107" i="11"/>
  <c r="J107" i="11" s="1"/>
  <c r="D108" i="11"/>
  <c r="D109" i="11"/>
  <c r="J109" i="11" s="1"/>
  <c r="S18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M129" i="10"/>
  <c r="S129" i="10" s="1"/>
  <c r="M130" i="10"/>
  <c r="S130" i="10" s="1"/>
  <c r="M131" i="10"/>
  <c r="S131" i="10" s="1"/>
  <c r="M132" i="10"/>
  <c r="S132" i="10" s="1"/>
  <c r="M133" i="10"/>
  <c r="S133" i="10" s="1"/>
  <c r="M134" i="10"/>
  <c r="S134" i="10" s="1"/>
  <c r="M135" i="10"/>
  <c r="S135" i="10" s="1"/>
  <c r="M136" i="10"/>
  <c r="S136" i="10" s="1"/>
  <c r="M137" i="10"/>
  <c r="S137" i="10" s="1"/>
  <c r="M138" i="10"/>
  <c r="S138" i="10" s="1"/>
  <c r="M139" i="10"/>
  <c r="S139" i="10" s="1"/>
  <c r="M140" i="10"/>
  <c r="S140" i="10" s="1"/>
  <c r="M141" i="10"/>
  <c r="S141" i="10" s="1"/>
  <c r="M142" i="10"/>
  <c r="S142" i="10" s="1"/>
  <c r="M143" i="10"/>
  <c r="S143" i="10" s="1"/>
  <c r="M144" i="10"/>
  <c r="S144" i="10" s="1"/>
  <c r="M145" i="10"/>
  <c r="S145" i="10" s="1"/>
  <c r="M146" i="10"/>
  <c r="S146" i="10" s="1"/>
  <c r="M147" i="10"/>
  <c r="S147" i="10" s="1"/>
  <c r="M148" i="10"/>
  <c r="S148" i="10" s="1"/>
  <c r="M149" i="10"/>
  <c r="S149" i="10" s="1"/>
  <c r="M150" i="10"/>
  <c r="S150" i="10" s="1"/>
  <c r="M151" i="10"/>
  <c r="S151" i="10" s="1"/>
  <c r="M152" i="10"/>
  <c r="S152" i="10" s="1"/>
  <c r="M153" i="10"/>
  <c r="S153" i="10" s="1"/>
  <c r="M154" i="10"/>
  <c r="S154" i="10" s="1"/>
  <c r="M155" i="10"/>
  <c r="S155" i="10" s="1"/>
  <c r="M156" i="10"/>
  <c r="S156" i="10" s="1"/>
  <c r="M157" i="10"/>
  <c r="S157" i="10" s="1"/>
  <c r="M158" i="10"/>
  <c r="S158" i="10" s="1"/>
  <c r="M159" i="10"/>
  <c r="S159" i="10" s="1"/>
  <c r="M160" i="10"/>
  <c r="S160" i="10" s="1"/>
  <c r="M161" i="10"/>
  <c r="S161" i="10" s="1"/>
  <c r="M162" i="10"/>
  <c r="S162" i="10" s="1"/>
  <c r="M163" i="10"/>
  <c r="S163" i="10" s="1"/>
  <c r="M164" i="10"/>
  <c r="S164" i="10" s="1"/>
  <c r="M165" i="10"/>
  <c r="S165" i="10" s="1"/>
  <c r="M166" i="10"/>
  <c r="S166" i="10" s="1"/>
  <c r="M167" i="10"/>
  <c r="S167" i="10" s="1"/>
  <c r="M168" i="10"/>
  <c r="S168" i="10" s="1"/>
  <c r="M169" i="10"/>
  <c r="S169" i="10" s="1"/>
  <c r="M170" i="10"/>
  <c r="S170" i="10" s="1"/>
  <c r="M171" i="10"/>
  <c r="S171" i="10" s="1"/>
  <c r="M172" i="10"/>
  <c r="S172" i="10" s="1"/>
  <c r="M173" i="10"/>
  <c r="S173" i="10" s="1"/>
  <c r="M174" i="10"/>
  <c r="S174" i="10" s="1"/>
  <c r="M175" i="10"/>
  <c r="S175" i="10" s="1"/>
  <c r="M176" i="10"/>
  <c r="S176" i="10" s="1"/>
  <c r="M177" i="10"/>
  <c r="S177" i="10" s="1"/>
  <c r="M178" i="10"/>
  <c r="S178" i="10" s="1"/>
  <c r="M179" i="10"/>
  <c r="S179" i="10" s="1"/>
  <c r="M180" i="10"/>
  <c r="S180" i="10" s="1"/>
  <c r="M181" i="10"/>
  <c r="S181" i="10" s="1"/>
  <c r="M182" i="10"/>
  <c r="S182" i="10" s="1"/>
  <c r="M183" i="10"/>
  <c r="S183" i="10" s="1"/>
  <c r="M184" i="10"/>
  <c r="S184" i="10" s="1"/>
  <c r="M185" i="10"/>
  <c r="S185" i="10" s="1"/>
  <c r="M186" i="10"/>
  <c r="S186" i="10" s="1"/>
  <c r="M187" i="10"/>
  <c r="S187" i="10" s="1"/>
  <c r="M188" i="10"/>
  <c r="J18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D129" i="10"/>
  <c r="J129" i="10" s="1"/>
  <c r="D130" i="10"/>
  <c r="J130" i="10" s="1"/>
  <c r="D131" i="10"/>
  <c r="J131" i="10" s="1"/>
  <c r="D132" i="10"/>
  <c r="J132" i="10" s="1"/>
  <c r="D133" i="10"/>
  <c r="J133" i="10" s="1"/>
  <c r="D134" i="10"/>
  <c r="J134" i="10" s="1"/>
  <c r="D135" i="10"/>
  <c r="J135" i="10" s="1"/>
  <c r="D136" i="10"/>
  <c r="J136" i="10" s="1"/>
  <c r="D137" i="10"/>
  <c r="J137" i="10" s="1"/>
  <c r="D138" i="10"/>
  <c r="J138" i="10" s="1"/>
  <c r="D139" i="10"/>
  <c r="J139" i="10" s="1"/>
  <c r="D140" i="10"/>
  <c r="J140" i="10" s="1"/>
  <c r="D141" i="10"/>
  <c r="J141" i="10" s="1"/>
  <c r="D142" i="10"/>
  <c r="J142" i="10" s="1"/>
  <c r="D143" i="10"/>
  <c r="J143" i="10" s="1"/>
  <c r="D144" i="10"/>
  <c r="J144" i="10" s="1"/>
  <c r="D145" i="10"/>
  <c r="J145" i="10" s="1"/>
  <c r="D146" i="10"/>
  <c r="J146" i="10" s="1"/>
  <c r="D147" i="10"/>
  <c r="J147" i="10" s="1"/>
  <c r="D148" i="10"/>
  <c r="J148" i="10" s="1"/>
  <c r="D149" i="10"/>
  <c r="J149" i="10" s="1"/>
  <c r="D150" i="10"/>
  <c r="J150" i="10" s="1"/>
  <c r="D151" i="10"/>
  <c r="J151" i="10" s="1"/>
  <c r="D152" i="10"/>
  <c r="J152" i="10" s="1"/>
  <c r="D153" i="10"/>
  <c r="J153" i="10" s="1"/>
  <c r="D154" i="10"/>
  <c r="J154" i="10" s="1"/>
  <c r="D155" i="10"/>
  <c r="J155" i="10" s="1"/>
  <c r="D156" i="10"/>
  <c r="J156" i="10" s="1"/>
  <c r="D157" i="10"/>
  <c r="J157" i="10" s="1"/>
  <c r="D158" i="10"/>
  <c r="J158" i="10" s="1"/>
  <c r="D159" i="10"/>
  <c r="J159" i="10" s="1"/>
  <c r="D160" i="10"/>
  <c r="J160" i="10" s="1"/>
  <c r="D161" i="10"/>
  <c r="J161" i="10" s="1"/>
  <c r="D162" i="10"/>
  <c r="J162" i="10" s="1"/>
  <c r="D163" i="10"/>
  <c r="J163" i="10" s="1"/>
  <c r="D164" i="10"/>
  <c r="J164" i="10" s="1"/>
  <c r="D165" i="10"/>
  <c r="J165" i="10" s="1"/>
  <c r="D166" i="10"/>
  <c r="J166" i="10" s="1"/>
  <c r="D167" i="10"/>
  <c r="J167" i="10" s="1"/>
  <c r="D168" i="10"/>
  <c r="J168" i="10" s="1"/>
  <c r="D169" i="10"/>
  <c r="J169" i="10" s="1"/>
  <c r="D170" i="10"/>
  <c r="J170" i="10" s="1"/>
  <c r="D171" i="10"/>
  <c r="J171" i="10" s="1"/>
  <c r="D172" i="10"/>
  <c r="J172" i="10" s="1"/>
  <c r="D173" i="10"/>
  <c r="J173" i="10" s="1"/>
  <c r="D174" i="10"/>
  <c r="J174" i="10" s="1"/>
  <c r="D175" i="10"/>
  <c r="J175" i="10" s="1"/>
  <c r="D176" i="10"/>
  <c r="J176" i="10" s="1"/>
  <c r="D177" i="10"/>
  <c r="J177" i="10" s="1"/>
  <c r="D178" i="10"/>
  <c r="J178" i="10" s="1"/>
  <c r="D179" i="10"/>
  <c r="J179" i="10" s="1"/>
  <c r="D180" i="10"/>
  <c r="J180" i="10" s="1"/>
  <c r="D181" i="10"/>
  <c r="J181" i="10" s="1"/>
  <c r="D182" i="10"/>
  <c r="J182" i="10" s="1"/>
  <c r="D183" i="10"/>
  <c r="J183" i="10" s="1"/>
  <c r="D184" i="10"/>
  <c r="J184" i="10" s="1"/>
  <c r="D185" i="10"/>
  <c r="J185" i="10" s="1"/>
  <c r="D186" i="10"/>
  <c r="J186" i="10" s="1"/>
  <c r="D187" i="10"/>
  <c r="J187" i="10" s="1"/>
  <c r="D188" i="10"/>
  <c r="S491" i="9"/>
  <c r="S492" i="9"/>
  <c r="S493" i="9"/>
  <c r="S494" i="9"/>
  <c r="S495" i="9"/>
  <c r="S496" i="9"/>
  <c r="S497" i="9"/>
  <c r="S498" i="9"/>
  <c r="S499" i="9"/>
  <c r="S500" i="9"/>
  <c r="S501" i="9"/>
  <c r="S502" i="9"/>
  <c r="S503" i="9"/>
  <c r="S504" i="9"/>
  <c r="S505" i="9"/>
  <c r="S506" i="9"/>
  <c r="S507" i="9"/>
  <c r="S508" i="9"/>
  <c r="S509" i="9"/>
  <c r="S510" i="9"/>
  <c r="S511" i="9"/>
  <c r="S512" i="9"/>
  <c r="S513" i="9"/>
  <c r="S514" i="9"/>
  <c r="S515" i="9"/>
  <c r="S516" i="9"/>
  <c r="S517" i="9"/>
  <c r="S518" i="9"/>
  <c r="S519" i="9"/>
  <c r="S520" i="9"/>
  <c r="S521" i="9"/>
  <c r="S522" i="9"/>
  <c r="S523" i="9"/>
  <c r="S524" i="9"/>
  <c r="S525" i="9"/>
  <c r="S526" i="9"/>
  <c r="S527" i="9"/>
  <c r="S528" i="9"/>
  <c r="S529" i="9"/>
  <c r="S530" i="9"/>
  <c r="S531" i="9"/>
  <c r="S532" i="9"/>
  <c r="S533" i="9"/>
  <c r="S534" i="9"/>
  <c r="S535" i="9"/>
  <c r="S536" i="9"/>
  <c r="S537" i="9"/>
  <c r="S538" i="9"/>
  <c r="S539" i="9"/>
  <c r="S540" i="9"/>
  <c r="S541" i="9"/>
  <c r="S542" i="9"/>
  <c r="S543" i="9"/>
  <c r="S544" i="9"/>
  <c r="S545" i="9"/>
  <c r="S546" i="9"/>
  <c r="S547" i="9"/>
  <c r="S548" i="9"/>
  <c r="S549" i="9"/>
  <c r="S550" i="9"/>
  <c r="S551" i="9"/>
  <c r="S552" i="9"/>
  <c r="S553" i="9"/>
  <c r="S554" i="9"/>
  <c r="S555" i="9"/>
  <c r="S556" i="9"/>
  <c r="S557" i="9"/>
  <c r="S558" i="9"/>
  <c r="S559" i="9"/>
  <c r="S560" i="9"/>
  <c r="S561" i="9"/>
  <c r="S562" i="9"/>
  <c r="S563" i="9"/>
  <c r="S564" i="9"/>
  <c r="S565" i="9"/>
  <c r="S566" i="9"/>
  <c r="S567" i="9"/>
  <c r="S568" i="9"/>
  <c r="S569" i="9"/>
  <c r="S570" i="9"/>
  <c r="S571" i="9"/>
  <c r="S572" i="9"/>
  <c r="S573" i="9"/>
  <c r="S574" i="9"/>
  <c r="S575" i="9"/>
  <c r="S576" i="9"/>
  <c r="S577" i="9"/>
  <c r="S578" i="9"/>
  <c r="S579" i="9"/>
  <c r="S580" i="9"/>
  <c r="S581" i="9"/>
  <c r="S582" i="9"/>
  <c r="S583" i="9"/>
  <c r="S584" i="9"/>
  <c r="S585" i="9"/>
  <c r="S586" i="9"/>
  <c r="S587" i="9"/>
  <c r="S588" i="9"/>
  <c r="S589" i="9"/>
  <c r="S590" i="9"/>
  <c r="S591" i="9"/>
  <c r="S592" i="9"/>
  <c r="S593" i="9"/>
  <c r="S594" i="9"/>
  <c r="S595" i="9"/>
  <c r="S596" i="9"/>
  <c r="S597" i="9"/>
  <c r="S598" i="9"/>
  <c r="S599" i="9"/>
  <c r="S600" i="9"/>
  <c r="S601" i="9"/>
  <c r="S602" i="9"/>
  <c r="S603" i="9"/>
  <c r="S604" i="9"/>
  <c r="S605" i="9"/>
  <c r="S606" i="9"/>
  <c r="S607" i="9"/>
  <c r="S608" i="9"/>
  <c r="S609" i="9"/>
  <c r="S610" i="9"/>
  <c r="S611" i="9"/>
  <c r="S612" i="9"/>
  <c r="S613" i="9"/>
  <c r="S614" i="9"/>
  <c r="S615" i="9"/>
  <c r="S616" i="9"/>
  <c r="S617" i="9"/>
  <c r="S618" i="9"/>
  <c r="S619" i="9"/>
  <c r="S620" i="9"/>
  <c r="S621" i="9"/>
  <c r="S622" i="9"/>
  <c r="S623" i="9"/>
  <c r="S624" i="9"/>
  <c r="S625" i="9"/>
  <c r="S626" i="9"/>
  <c r="S627" i="9"/>
  <c r="S628" i="9"/>
  <c r="S629" i="9"/>
  <c r="S630" i="9"/>
  <c r="S631" i="9"/>
  <c r="S632" i="9"/>
  <c r="S633" i="9"/>
  <c r="S634" i="9"/>
  <c r="S635" i="9"/>
  <c r="S636" i="9"/>
  <c r="S637" i="9"/>
  <c r="S638" i="9"/>
  <c r="S639" i="9"/>
  <c r="S640" i="9"/>
  <c r="S641" i="9"/>
  <c r="S642" i="9"/>
  <c r="S643" i="9"/>
  <c r="S644" i="9"/>
  <c r="S645" i="9"/>
  <c r="S646" i="9"/>
  <c r="S647" i="9"/>
  <c r="S648" i="9"/>
  <c r="S649" i="9"/>
  <c r="S650" i="9"/>
  <c r="S651" i="9"/>
  <c r="S652" i="9"/>
  <c r="S653" i="9"/>
  <c r="S654" i="9"/>
  <c r="S655" i="9"/>
  <c r="S656" i="9"/>
  <c r="S657" i="9"/>
  <c r="S658" i="9"/>
  <c r="S659" i="9"/>
  <c r="S660" i="9"/>
  <c r="S661" i="9"/>
  <c r="S662" i="9"/>
  <c r="S663" i="9"/>
  <c r="S664" i="9"/>
  <c r="S665" i="9"/>
  <c r="S666" i="9"/>
  <c r="S667" i="9"/>
  <c r="S668" i="9"/>
  <c r="S669" i="9"/>
  <c r="S670" i="9"/>
  <c r="S671" i="9"/>
  <c r="S672" i="9"/>
  <c r="S673" i="9"/>
  <c r="S674" i="9"/>
  <c r="S675" i="9"/>
  <c r="S676" i="9"/>
  <c r="S677" i="9"/>
  <c r="S678" i="9"/>
  <c r="S679" i="9"/>
  <c r="S680" i="9"/>
  <c r="S681" i="9"/>
  <c r="S682" i="9"/>
  <c r="S683" i="9"/>
  <c r="S684" i="9"/>
  <c r="S685" i="9"/>
  <c r="S686" i="9"/>
  <c r="S687" i="9"/>
  <c r="S688" i="9"/>
  <c r="S689" i="9"/>
  <c r="S690" i="9"/>
  <c r="S691" i="9"/>
  <c r="S692" i="9"/>
  <c r="S693" i="9"/>
  <c r="S694" i="9"/>
  <c r="S695" i="9"/>
  <c r="S696" i="9"/>
  <c r="S697" i="9"/>
  <c r="S698" i="9"/>
  <c r="S699" i="9"/>
  <c r="S700" i="9"/>
  <c r="S701" i="9"/>
  <c r="S702" i="9"/>
  <c r="S703" i="9"/>
  <c r="S704" i="9"/>
  <c r="S705" i="9"/>
  <c r="R491" i="9"/>
  <c r="R492" i="9"/>
  <c r="R493" i="9"/>
  <c r="R494" i="9"/>
  <c r="R495" i="9"/>
  <c r="R496" i="9"/>
  <c r="R497" i="9"/>
  <c r="R498" i="9"/>
  <c r="R499" i="9"/>
  <c r="R500" i="9"/>
  <c r="R501" i="9"/>
  <c r="R502" i="9"/>
  <c r="R503" i="9"/>
  <c r="R504" i="9"/>
  <c r="R505" i="9"/>
  <c r="R506" i="9"/>
  <c r="R507" i="9"/>
  <c r="R508" i="9"/>
  <c r="R509" i="9"/>
  <c r="R510" i="9"/>
  <c r="R511" i="9"/>
  <c r="R512" i="9"/>
  <c r="R513" i="9"/>
  <c r="R514" i="9"/>
  <c r="R515" i="9"/>
  <c r="R516" i="9"/>
  <c r="R517" i="9"/>
  <c r="R518" i="9"/>
  <c r="R519" i="9"/>
  <c r="R520" i="9"/>
  <c r="R521" i="9"/>
  <c r="R522" i="9"/>
  <c r="R523" i="9"/>
  <c r="R524" i="9"/>
  <c r="R525" i="9"/>
  <c r="R526" i="9"/>
  <c r="R527" i="9"/>
  <c r="R528" i="9"/>
  <c r="R529" i="9"/>
  <c r="R530" i="9"/>
  <c r="R531" i="9"/>
  <c r="R532" i="9"/>
  <c r="R533" i="9"/>
  <c r="R534" i="9"/>
  <c r="R535" i="9"/>
  <c r="R536" i="9"/>
  <c r="R537" i="9"/>
  <c r="R538" i="9"/>
  <c r="R539" i="9"/>
  <c r="R540" i="9"/>
  <c r="R541" i="9"/>
  <c r="R542" i="9"/>
  <c r="R543" i="9"/>
  <c r="R544" i="9"/>
  <c r="R545" i="9"/>
  <c r="R546" i="9"/>
  <c r="R547" i="9"/>
  <c r="R548" i="9"/>
  <c r="R549" i="9"/>
  <c r="R550" i="9"/>
  <c r="R551" i="9"/>
  <c r="R552" i="9"/>
  <c r="R553" i="9"/>
  <c r="R554" i="9"/>
  <c r="R555" i="9"/>
  <c r="R556" i="9"/>
  <c r="R557" i="9"/>
  <c r="R558" i="9"/>
  <c r="R559" i="9"/>
  <c r="R560" i="9"/>
  <c r="R561" i="9"/>
  <c r="R562" i="9"/>
  <c r="R563" i="9"/>
  <c r="R564" i="9"/>
  <c r="R565" i="9"/>
  <c r="R566" i="9"/>
  <c r="R567" i="9"/>
  <c r="R568" i="9"/>
  <c r="R569" i="9"/>
  <c r="R570" i="9"/>
  <c r="R571" i="9"/>
  <c r="R572" i="9"/>
  <c r="R573" i="9"/>
  <c r="R574" i="9"/>
  <c r="R575" i="9"/>
  <c r="R576" i="9"/>
  <c r="R577" i="9"/>
  <c r="R578" i="9"/>
  <c r="R579" i="9"/>
  <c r="R580" i="9"/>
  <c r="R581" i="9"/>
  <c r="R582" i="9"/>
  <c r="R583" i="9"/>
  <c r="R584" i="9"/>
  <c r="R585" i="9"/>
  <c r="R586" i="9"/>
  <c r="R587" i="9"/>
  <c r="R588" i="9"/>
  <c r="R589" i="9"/>
  <c r="R590" i="9"/>
  <c r="R591" i="9"/>
  <c r="R592" i="9"/>
  <c r="R593" i="9"/>
  <c r="R594" i="9"/>
  <c r="R595" i="9"/>
  <c r="R596" i="9"/>
  <c r="R597" i="9"/>
  <c r="R598" i="9"/>
  <c r="R599" i="9"/>
  <c r="R600" i="9"/>
  <c r="R601" i="9"/>
  <c r="R602" i="9"/>
  <c r="R603" i="9"/>
  <c r="R604" i="9"/>
  <c r="R605" i="9"/>
  <c r="R606" i="9"/>
  <c r="R607" i="9"/>
  <c r="R608" i="9"/>
  <c r="R609" i="9"/>
  <c r="R610" i="9"/>
  <c r="R611" i="9"/>
  <c r="R612" i="9"/>
  <c r="R613" i="9"/>
  <c r="R614" i="9"/>
  <c r="R615" i="9"/>
  <c r="R616" i="9"/>
  <c r="R617" i="9"/>
  <c r="R618" i="9"/>
  <c r="R619" i="9"/>
  <c r="R620" i="9"/>
  <c r="R621" i="9"/>
  <c r="R622" i="9"/>
  <c r="R623" i="9"/>
  <c r="R624" i="9"/>
  <c r="R625" i="9"/>
  <c r="R626" i="9"/>
  <c r="R627" i="9"/>
  <c r="R628" i="9"/>
  <c r="R629" i="9"/>
  <c r="R630" i="9"/>
  <c r="R631" i="9"/>
  <c r="R632" i="9"/>
  <c r="R633" i="9"/>
  <c r="R634" i="9"/>
  <c r="R635" i="9"/>
  <c r="R636" i="9"/>
  <c r="R637" i="9"/>
  <c r="R638" i="9"/>
  <c r="R639" i="9"/>
  <c r="R640" i="9"/>
  <c r="R641" i="9"/>
  <c r="R642" i="9"/>
  <c r="R643" i="9"/>
  <c r="R644" i="9"/>
  <c r="R645" i="9"/>
  <c r="R646" i="9"/>
  <c r="R647" i="9"/>
  <c r="R648" i="9"/>
  <c r="R649" i="9"/>
  <c r="R650" i="9"/>
  <c r="R651" i="9"/>
  <c r="R652" i="9"/>
  <c r="R653" i="9"/>
  <c r="R654" i="9"/>
  <c r="R655" i="9"/>
  <c r="R656" i="9"/>
  <c r="R657" i="9"/>
  <c r="R658" i="9"/>
  <c r="R659" i="9"/>
  <c r="R660" i="9"/>
  <c r="R661" i="9"/>
  <c r="R662" i="9"/>
  <c r="R663" i="9"/>
  <c r="R664" i="9"/>
  <c r="R665" i="9"/>
  <c r="R666" i="9"/>
  <c r="R667" i="9"/>
  <c r="R668" i="9"/>
  <c r="R669" i="9"/>
  <c r="R670" i="9"/>
  <c r="R671" i="9"/>
  <c r="R672" i="9"/>
  <c r="R673" i="9"/>
  <c r="R674" i="9"/>
  <c r="R675" i="9"/>
  <c r="R676" i="9"/>
  <c r="R677" i="9"/>
  <c r="R678" i="9"/>
  <c r="R679" i="9"/>
  <c r="R680" i="9"/>
  <c r="R681" i="9"/>
  <c r="R682" i="9"/>
  <c r="R683" i="9"/>
  <c r="R684" i="9"/>
  <c r="R685" i="9"/>
  <c r="R686" i="9"/>
  <c r="R687" i="9"/>
  <c r="R688" i="9"/>
  <c r="R689" i="9"/>
  <c r="R690" i="9"/>
  <c r="R691" i="9"/>
  <c r="R692" i="9"/>
  <c r="R693" i="9"/>
  <c r="R694" i="9"/>
  <c r="R695" i="9"/>
  <c r="R696" i="9"/>
  <c r="R697" i="9"/>
  <c r="R698" i="9"/>
  <c r="R699" i="9"/>
  <c r="R700" i="9"/>
  <c r="R701" i="9"/>
  <c r="R702" i="9"/>
  <c r="R703" i="9"/>
  <c r="R704" i="9"/>
  <c r="R705" i="9"/>
  <c r="Q491" i="9"/>
  <c r="Q492" i="9"/>
  <c r="Q493" i="9"/>
  <c r="Q494" i="9"/>
  <c r="Q495" i="9"/>
  <c r="Q496" i="9"/>
  <c r="Q497" i="9"/>
  <c r="Q498" i="9"/>
  <c r="Q499" i="9"/>
  <c r="Q500" i="9"/>
  <c r="Q501" i="9"/>
  <c r="Q502" i="9"/>
  <c r="Q503" i="9"/>
  <c r="Q504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Q551" i="9"/>
  <c r="Q552" i="9"/>
  <c r="Q553" i="9"/>
  <c r="Q554" i="9"/>
  <c r="Q555" i="9"/>
  <c r="Q556" i="9"/>
  <c r="Q557" i="9"/>
  <c r="Q558" i="9"/>
  <c r="Q559" i="9"/>
  <c r="Q560" i="9"/>
  <c r="Q561" i="9"/>
  <c r="Q562" i="9"/>
  <c r="Q563" i="9"/>
  <c r="Q564" i="9"/>
  <c r="Q565" i="9"/>
  <c r="Q566" i="9"/>
  <c r="Q567" i="9"/>
  <c r="Q568" i="9"/>
  <c r="Q569" i="9"/>
  <c r="Q570" i="9"/>
  <c r="Q571" i="9"/>
  <c r="Q572" i="9"/>
  <c r="Q573" i="9"/>
  <c r="Q574" i="9"/>
  <c r="Q575" i="9"/>
  <c r="Q576" i="9"/>
  <c r="Q577" i="9"/>
  <c r="Q578" i="9"/>
  <c r="Q579" i="9"/>
  <c r="Q580" i="9"/>
  <c r="Q581" i="9"/>
  <c r="Q582" i="9"/>
  <c r="Q583" i="9"/>
  <c r="Q584" i="9"/>
  <c r="Q585" i="9"/>
  <c r="Q586" i="9"/>
  <c r="Q587" i="9"/>
  <c r="Q588" i="9"/>
  <c r="Q589" i="9"/>
  <c r="Q590" i="9"/>
  <c r="Q591" i="9"/>
  <c r="Q592" i="9"/>
  <c r="Q593" i="9"/>
  <c r="Q594" i="9"/>
  <c r="Q595" i="9"/>
  <c r="Q596" i="9"/>
  <c r="Q597" i="9"/>
  <c r="Q598" i="9"/>
  <c r="Q599" i="9"/>
  <c r="Q600" i="9"/>
  <c r="Q601" i="9"/>
  <c r="Q602" i="9"/>
  <c r="Q603" i="9"/>
  <c r="Q604" i="9"/>
  <c r="Q605" i="9"/>
  <c r="Q606" i="9"/>
  <c r="Q607" i="9"/>
  <c r="Q608" i="9"/>
  <c r="Q609" i="9"/>
  <c r="Q610" i="9"/>
  <c r="Q611" i="9"/>
  <c r="Q612" i="9"/>
  <c r="Q613" i="9"/>
  <c r="Q614" i="9"/>
  <c r="Q615" i="9"/>
  <c r="Q616" i="9"/>
  <c r="Q617" i="9"/>
  <c r="Q618" i="9"/>
  <c r="Q619" i="9"/>
  <c r="Q620" i="9"/>
  <c r="Q621" i="9"/>
  <c r="Q622" i="9"/>
  <c r="Q623" i="9"/>
  <c r="Q624" i="9"/>
  <c r="Q625" i="9"/>
  <c r="Q626" i="9"/>
  <c r="Q627" i="9"/>
  <c r="Q628" i="9"/>
  <c r="Q629" i="9"/>
  <c r="Q630" i="9"/>
  <c r="Q631" i="9"/>
  <c r="Q632" i="9"/>
  <c r="Q633" i="9"/>
  <c r="Q634" i="9"/>
  <c r="Q635" i="9"/>
  <c r="Q636" i="9"/>
  <c r="Q637" i="9"/>
  <c r="Q638" i="9"/>
  <c r="Q639" i="9"/>
  <c r="Q640" i="9"/>
  <c r="Q641" i="9"/>
  <c r="Q642" i="9"/>
  <c r="Q643" i="9"/>
  <c r="Q644" i="9"/>
  <c r="Q645" i="9"/>
  <c r="Q646" i="9"/>
  <c r="Q647" i="9"/>
  <c r="Q648" i="9"/>
  <c r="Q649" i="9"/>
  <c r="Q650" i="9"/>
  <c r="Q651" i="9"/>
  <c r="Q652" i="9"/>
  <c r="Q653" i="9"/>
  <c r="Q654" i="9"/>
  <c r="Q655" i="9"/>
  <c r="Q656" i="9"/>
  <c r="Q657" i="9"/>
  <c r="Q658" i="9"/>
  <c r="Q659" i="9"/>
  <c r="Q660" i="9"/>
  <c r="Q661" i="9"/>
  <c r="Q662" i="9"/>
  <c r="Q663" i="9"/>
  <c r="Q664" i="9"/>
  <c r="Q665" i="9"/>
  <c r="Q666" i="9"/>
  <c r="Q667" i="9"/>
  <c r="Q668" i="9"/>
  <c r="Q669" i="9"/>
  <c r="Q670" i="9"/>
  <c r="Q671" i="9"/>
  <c r="Q672" i="9"/>
  <c r="Q673" i="9"/>
  <c r="Q674" i="9"/>
  <c r="Q675" i="9"/>
  <c r="Q676" i="9"/>
  <c r="Q677" i="9"/>
  <c r="Q678" i="9"/>
  <c r="Q679" i="9"/>
  <c r="Q680" i="9"/>
  <c r="Q681" i="9"/>
  <c r="Q682" i="9"/>
  <c r="Q683" i="9"/>
  <c r="Q684" i="9"/>
  <c r="Q685" i="9"/>
  <c r="Q686" i="9"/>
  <c r="Q687" i="9"/>
  <c r="Q688" i="9"/>
  <c r="Q689" i="9"/>
  <c r="Q690" i="9"/>
  <c r="Q691" i="9"/>
  <c r="Q692" i="9"/>
  <c r="Q693" i="9"/>
  <c r="Q694" i="9"/>
  <c r="Q695" i="9"/>
  <c r="Q696" i="9"/>
  <c r="Q697" i="9"/>
  <c r="Q698" i="9"/>
  <c r="Q699" i="9"/>
  <c r="Q700" i="9"/>
  <c r="Q701" i="9"/>
  <c r="Q702" i="9"/>
  <c r="Q703" i="9"/>
  <c r="Q704" i="9"/>
  <c r="Q705" i="9"/>
  <c r="P491" i="9"/>
  <c r="P492" i="9"/>
  <c r="P493" i="9"/>
  <c r="P494" i="9"/>
  <c r="P495" i="9"/>
  <c r="P496" i="9"/>
  <c r="P497" i="9"/>
  <c r="P498" i="9"/>
  <c r="P499" i="9"/>
  <c r="P500" i="9"/>
  <c r="P501" i="9"/>
  <c r="P502" i="9"/>
  <c r="P503" i="9"/>
  <c r="P504" i="9"/>
  <c r="P505" i="9"/>
  <c r="P506" i="9"/>
  <c r="P507" i="9"/>
  <c r="P508" i="9"/>
  <c r="P509" i="9"/>
  <c r="P510" i="9"/>
  <c r="P511" i="9"/>
  <c r="P512" i="9"/>
  <c r="P513" i="9"/>
  <c r="P514" i="9"/>
  <c r="P515" i="9"/>
  <c r="P516" i="9"/>
  <c r="P517" i="9"/>
  <c r="P518" i="9"/>
  <c r="P519" i="9"/>
  <c r="P520" i="9"/>
  <c r="P521" i="9"/>
  <c r="P522" i="9"/>
  <c r="P523" i="9"/>
  <c r="P524" i="9"/>
  <c r="P525" i="9"/>
  <c r="P526" i="9"/>
  <c r="P527" i="9"/>
  <c r="P528" i="9"/>
  <c r="P529" i="9"/>
  <c r="P530" i="9"/>
  <c r="P531" i="9"/>
  <c r="P532" i="9"/>
  <c r="P533" i="9"/>
  <c r="P534" i="9"/>
  <c r="P535" i="9"/>
  <c r="P536" i="9"/>
  <c r="P537" i="9"/>
  <c r="P538" i="9"/>
  <c r="P539" i="9"/>
  <c r="P540" i="9"/>
  <c r="P541" i="9"/>
  <c r="P542" i="9"/>
  <c r="P543" i="9"/>
  <c r="P544" i="9"/>
  <c r="P545" i="9"/>
  <c r="P546" i="9"/>
  <c r="P547" i="9"/>
  <c r="P548" i="9"/>
  <c r="P549" i="9"/>
  <c r="P550" i="9"/>
  <c r="P551" i="9"/>
  <c r="P552" i="9"/>
  <c r="P553" i="9"/>
  <c r="P554" i="9"/>
  <c r="P555" i="9"/>
  <c r="P556" i="9"/>
  <c r="P557" i="9"/>
  <c r="P558" i="9"/>
  <c r="P559" i="9"/>
  <c r="P560" i="9"/>
  <c r="P561" i="9"/>
  <c r="P562" i="9"/>
  <c r="P563" i="9"/>
  <c r="P564" i="9"/>
  <c r="P565" i="9"/>
  <c r="P566" i="9"/>
  <c r="P567" i="9"/>
  <c r="P568" i="9"/>
  <c r="P569" i="9"/>
  <c r="P570" i="9"/>
  <c r="P571" i="9"/>
  <c r="P572" i="9"/>
  <c r="P573" i="9"/>
  <c r="P574" i="9"/>
  <c r="P575" i="9"/>
  <c r="P576" i="9"/>
  <c r="P577" i="9"/>
  <c r="P578" i="9"/>
  <c r="P579" i="9"/>
  <c r="P580" i="9"/>
  <c r="P581" i="9"/>
  <c r="P582" i="9"/>
  <c r="P583" i="9"/>
  <c r="P584" i="9"/>
  <c r="P585" i="9"/>
  <c r="P586" i="9"/>
  <c r="P587" i="9"/>
  <c r="P588" i="9"/>
  <c r="P589" i="9"/>
  <c r="P590" i="9"/>
  <c r="P591" i="9"/>
  <c r="P592" i="9"/>
  <c r="P593" i="9"/>
  <c r="P594" i="9"/>
  <c r="P595" i="9"/>
  <c r="P596" i="9"/>
  <c r="P597" i="9"/>
  <c r="P598" i="9"/>
  <c r="P599" i="9"/>
  <c r="P600" i="9"/>
  <c r="P601" i="9"/>
  <c r="P602" i="9"/>
  <c r="P603" i="9"/>
  <c r="P604" i="9"/>
  <c r="P605" i="9"/>
  <c r="P606" i="9"/>
  <c r="P607" i="9"/>
  <c r="P608" i="9"/>
  <c r="P609" i="9"/>
  <c r="P610" i="9"/>
  <c r="P611" i="9"/>
  <c r="P612" i="9"/>
  <c r="P613" i="9"/>
  <c r="P614" i="9"/>
  <c r="P615" i="9"/>
  <c r="P616" i="9"/>
  <c r="P617" i="9"/>
  <c r="P618" i="9"/>
  <c r="P619" i="9"/>
  <c r="P620" i="9"/>
  <c r="P621" i="9"/>
  <c r="P622" i="9"/>
  <c r="P623" i="9"/>
  <c r="P624" i="9"/>
  <c r="P625" i="9"/>
  <c r="P626" i="9"/>
  <c r="P627" i="9"/>
  <c r="P628" i="9"/>
  <c r="P629" i="9"/>
  <c r="P630" i="9"/>
  <c r="P631" i="9"/>
  <c r="P632" i="9"/>
  <c r="P633" i="9"/>
  <c r="P634" i="9"/>
  <c r="P635" i="9"/>
  <c r="P636" i="9"/>
  <c r="P637" i="9"/>
  <c r="P638" i="9"/>
  <c r="P639" i="9"/>
  <c r="P640" i="9"/>
  <c r="P641" i="9"/>
  <c r="P642" i="9"/>
  <c r="P643" i="9"/>
  <c r="P644" i="9"/>
  <c r="P645" i="9"/>
  <c r="P646" i="9"/>
  <c r="P647" i="9"/>
  <c r="P648" i="9"/>
  <c r="P649" i="9"/>
  <c r="P650" i="9"/>
  <c r="P651" i="9"/>
  <c r="P652" i="9"/>
  <c r="P653" i="9"/>
  <c r="P654" i="9"/>
  <c r="P655" i="9"/>
  <c r="P656" i="9"/>
  <c r="P657" i="9"/>
  <c r="P658" i="9"/>
  <c r="P659" i="9"/>
  <c r="P660" i="9"/>
  <c r="P661" i="9"/>
  <c r="P662" i="9"/>
  <c r="P663" i="9"/>
  <c r="P664" i="9"/>
  <c r="P665" i="9"/>
  <c r="P666" i="9"/>
  <c r="P667" i="9"/>
  <c r="P668" i="9"/>
  <c r="P669" i="9"/>
  <c r="P670" i="9"/>
  <c r="P671" i="9"/>
  <c r="P672" i="9"/>
  <c r="P673" i="9"/>
  <c r="P674" i="9"/>
  <c r="P675" i="9"/>
  <c r="P676" i="9"/>
  <c r="P677" i="9"/>
  <c r="P678" i="9"/>
  <c r="P679" i="9"/>
  <c r="P680" i="9"/>
  <c r="P681" i="9"/>
  <c r="P682" i="9"/>
  <c r="P683" i="9"/>
  <c r="P684" i="9"/>
  <c r="P685" i="9"/>
  <c r="P686" i="9"/>
  <c r="P687" i="9"/>
  <c r="P688" i="9"/>
  <c r="P689" i="9"/>
  <c r="P690" i="9"/>
  <c r="P691" i="9"/>
  <c r="P692" i="9"/>
  <c r="P693" i="9"/>
  <c r="P694" i="9"/>
  <c r="P695" i="9"/>
  <c r="P696" i="9"/>
  <c r="P697" i="9"/>
  <c r="P698" i="9"/>
  <c r="P699" i="9"/>
  <c r="P700" i="9"/>
  <c r="P701" i="9"/>
  <c r="P702" i="9"/>
  <c r="P703" i="9"/>
  <c r="P704" i="9"/>
  <c r="P705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89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J705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638" i="9"/>
  <c r="J639" i="9"/>
  <c r="J640" i="9"/>
  <c r="J641" i="9"/>
  <c r="J642" i="9"/>
  <c r="J643" i="9"/>
  <c r="J644" i="9"/>
  <c r="J645" i="9"/>
  <c r="J646" i="9"/>
  <c r="J647" i="9"/>
  <c r="J648" i="9"/>
  <c r="J649" i="9"/>
  <c r="J650" i="9"/>
  <c r="J651" i="9"/>
  <c r="J652" i="9"/>
  <c r="J653" i="9"/>
  <c r="J654" i="9"/>
  <c r="J655" i="9"/>
  <c r="J656" i="9"/>
  <c r="J657" i="9"/>
  <c r="J658" i="9"/>
  <c r="J659" i="9"/>
  <c r="J660" i="9"/>
  <c r="J661" i="9"/>
  <c r="J662" i="9"/>
  <c r="J663" i="9"/>
  <c r="J664" i="9"/>
  <c r="J665" i="9"/>
  <c r="J666" i="9"/>
  <c r="J667" i="9"/>
  <c r="J668" i="9"/>
  <c r="J669" i="9"/>
  <c r="J670" i="9"/>
  <c r="J671" i="9"/>
  <c r="J672" i="9"/>
  <c r="J673" i="9"/>
  <c r="J674" i="9"/>
  <c r="J675" i="9"/>
  <c r="J676" i="9"/>
  <c r="J677" i="9"/>
  <c r="J678" i="9"/>
  <c r="J679" i="9"/>
  <c r="J680" i="9"/>
  <c r="J681" i="9"/>
  <c r="J682" i="9"/>
  <c r="J683" i="9"/>
  <c r="J684" i="9"/>
  <c r="J685" i="9"/>
  <c r="J686" i="9"/>
  <c r="J687" i="9"/>
  <c r="J688" i="9"/>
  <c r="J689" i="9"/>
  <c r="J690" i="9"/>
  <c r="J691" i="9"/>
  <c r="J692" i="9"/>
  <c r="J693" i="9"/>
  <c r="J694" i="9"/>
  <c r="J695" i="9"/>
  <c r="J696" i="9"/>
  <c r="J697" i="9"/>
  <c r="J698" i="9"/>
  <c r="J699" i="9"/>
  <c r="J700" i="9"/>
  <c r="J701" i="9"/>
  <c r="J702" i="9"/>
  <c r="J703" i="9"/>
  <c r="J704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623" i="9"/>
  <c r="I624" i="9"/>
  <c r="I625" i="9"/>
  <c r="I626" i="9"/>
  <c r="I627" i="9"/>
  <c r="I628" i="9"/>
  <c r="I629" i="9"/>
  <c r="I630" i="9"/>
  <c r="I631" i="9"/>
  <c r="I632" i="9"/>
  <c r="I633" i="9"/>
  <c r="I634" i="9"/>
  <c r="I635" i="9"/>
  <c r="I636" i="9"/>
  <c r="I637" i="9"/>
  <c r="I638" i="9"/>
  <c r="I639" i="9"/>
  <c r="I640" i="9"/>
  <c r="I641" i="9"/>
  <c r="I642" i="9"/>
  <c r="I643" i="9"/>
  <c r="I644" i="9"/>
  <c r="I645" i="9"/>
  <c r="I646" i="9"/>
  <c r="I647" i="9"/>
  <c r="I648" i="9"/>
  <c r="I649" i="9"/>
  <c r="I650" i="9"/>
  <c r="I651" i="9"/>
  <c r="I652" i="9"/>
  <c r="I653" i="9"/>
  <c r="I654" i="9"/>
  <c r="I655" i="9"/>
  <c r="I656" i="9"/>
  <c r="I657" i="9"/>
  <c r="I658" i="9"/>
  <c r="I659" i="9"/>
  <c r="I660" i="9"/>
  <c r="I661" i="9"/>
  <c r="I662" i="9"/>
  <c r="I663" i="9"/>
  <c r="I664" i="9"/>
  <c r="I665" i="9"/>
  <c r="I666" i="9"/>
  <c r="I667" i="9"/>
  <c r="I668" i="9"/>
  <c r="I669" i="9"/>
  <c r="I670" i="9"/>
  <c r="I671" i="9"/>
  <c r="I672" i="9"/>
  <c r="I673" i="9"/>
  <c r="I674" i="9"/>
  <c r="I675" i="9"/>
  <c r="I676" i="9"/>
  <c r="I677" i="9"/>
  <c r="I678" i="9"/>
  <c r="I679" i="9"/>
  <c r="I680" i="9"/>
  <c r="I681" i="9"/>
  <c r="I682" i="9"/>
  <c r="I683" i="9"/>
  <c r="I684" i="9"/>
  <c r="I685" i="9"/>
  <c r="I686" i="9"/>
  <c r="I687" i="9"/>
  <c r="I688" i="9"/>
  <c r="I689" i="9"/>
  <c r="I690" i="9"/>
  <c r="I691" i="9"/>
  <c r="I692" i="9"/>
  <c r="I693" i="9"/>
  <c r="I694" i="9"/>
  <c r="I695" i="9"/>
  <c r="I696" i="9"/>
  <c r="I697" i="9"/>
  <c r="I698" i="9"/>
  <c r="I699" i="9"/>
  <c r="I700" i="9"/>
  <c r="I701" i="9"/>
  <c r="I702" i="9"/>
  <c r="I703" i="9"/>
  <c r="I704" i="9"/>
  <c r="I705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579" i="9"/>
  <c r="D580" i="9"/>
  <c r="D581" i="9"/>
  <c r="D582" i="9"/>
  <c r="D583" i="9"/>
  <c r="D584" i="9"/>
  <c r="D585" i="9"/>
  <c r="D586" i="9"/>
  <c r="D587" i="9"/>
  <c r="D588" i="9"/>
  <c r="D589" i="9"/>
  <c r="D590" i="9"/>
  <c r="D591" i="9"/>
  <c r="D592" i="9"/>
  <c r="D593" i="9"/>
  <c r="D594" i="9"/>
  <c r="D595" i="9"/>
  <c r="D596" i="9"/>
  <c r="D597" i="9"/>
  <c r="D598" i="9"/>
  <c r="D599" i="9"/>
  <c r="D600" i="9"/>
  <c r="D601" i="9"/>
  <c r="D602" i="9"/>
  <c r="D603" i="9"/>
  <c r="D604" i="9"/>
  <c r="D605" i="9"/>
  <c r="D606" i="9"/>
  <c r="D607" i="9"/>
  <c r="D608" i="9"/>
  <c r="D609" i="9"/>
  <c r="D610" i="9"/>
  <c r="D611" i="9"/>
  <c r="D612" i="9"/>
  <c r="D613" i="9"/>
  <c r="D614" i="9"/>
  <c r="D615" i="9"/>
  <c r="D616" i="9"/>
  <c r="D617" i="9"/>
  <c r="D618" i="9"/>
  <c r="D619" i="9"/>
  <c r="D620" i="9"/>
  <c r="D621" i="9"/>
  <c r="D622" i="9"/>
  <c r="D623" i="9"/>
  <c r="D624" i="9"/>
  <c r="D625" i="9"/>
  <c r="D626" i="9"/>
  <c r="D627" i="9"/>
  <c r="D628" i="9"/>
  <c r="D629" i="9"/>
  <c r="D630" i="9"/>
  <c r="D631" i="9"/>
  <c r="D632" i="9"/>
  <c r="D633" i="9"/>
  <c r="D634" i="9"/>
  <c r="D635" i="9"/>
  <c r="D636" i="9"/>
  <c r="D637" i="9"/>
  <c r="D638" i="9"/>
  <c r="D639" i="9"/>
  <c r="D640" i="9"/>
  <c r="D641" i="9"/>
  <c r="D642" i="9"/>
  <c r="D643" i="9"/>
  <c r="D644" i="9"/>
  <c r="D645" i="9"/>
  <c r="D646" i="9"/>
  <c r="D647" i="9"/>
  <c r="D648" i="9"/>
  <c r="D649" i="9"/>
  <c r="D650" i="9"/>
  <c r="D651" i="9"/>
  <c r="D652" i="9"/>
  <c r="D653" i="9"/>
  <c r="D654" i="9"/>
  <c r="D655" i="9"/>
  <c r="D656" i="9"/>
  <c r="D657" i="9"/>
  <c r="D658" i="9"/>
  <c r="D659" i="9"/>
  <c r="D660" i="9"/>
  <c r="D661" i="9"/>
  <c r="D662" i="9"/>
  <c r="D663" i="9"/>
  <c r="D664" i="9"/>
  <c r="D665" i="9"/>
  <c r="D666" i="9"/>
  <c r="D667" i="9"/>
  <c r="D668" i="9"/>
  <c r="D669" i="9"/>
  <c r="D670" i="9"/>
  <c r="D671" i="9"/>
  <c r="D672" i="9"/>
  <c r="D673" i="9"/>
  <c r="D674" i="9"/>
  <c r="D675" i="9"/>
  <c r="D676" i="9"/>
  <c r="D677" i="9"/>
  <c r="D678" i="9"/>
  <c r="D679" i="9"/>
  <c r="D680" i="9"/>
  <c r="D681" i="9"/>
  <c r="D682" i="9"/>
  <c r="D683" i="9"/>
  <c r="D684" i="9"/>
  <c r="D685" i="9"/>
  <c r="D686" i="9"/>
  <c r="D687" i="9"/>
  <c r="D688" i="9"/>
  <c r="D689" i="9"/>
  <c r="D690" i="9"/>
  <c r="D691" i="9"/>
  <c r="D692" i="9"/>
  <c r="D693" i="9"/>
  <c r="D694" i="9"/>
  <c r="D695" i="9"/>
  <c r="D696" i="9"/>
  <c r="D697" i="9"/>
  <c r="D698" i="9"/>
  <c r="D699" i="9"/>
  <c r="D700" i="9"/>
  <c r="D701" i="9"/>
  <c r="D702" i="9"/>
  <c r="D703" i="9"/>
  <c r="D704" i="9"/>
  <c r="D705" i="9"/>
  <c r="J98" i="11" l="1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H277" i="9"/>
  <c r="I277" i="9"/>
  <c r="H278" i="9"/>
  <c r="I278" i="9"/>
  <c r="H279" i="9"/>
  <c r="I279" i="9"/>
  <c r="H280" i="9"/>
  <c r="I280" i="9"/>
  <c r="H281" i="9"/>
  <c r="I281" i="9"/>
  <c r="H282" i="9"/>
  <c r="I282" i="9"/>
  <c r="H283" i="9"/>
  <c r="I283" i="9"/>
  <c r="H284" i="9"/>
  <c r="I284" i="9"/>
  <c r="H285" i="9"/>
  <c r="I285" i="9"/>
  <c r="H286" i="9"/>
  <c r="I286" i="9"/>
  <c r="H287" i="9"/>
  <c r="I287" i="9"/>
  <c r="H288" i="9"/>
  <c r="I288" i="9"/>
  <c r="H289" i="9"/>
  <c r="I289" i="9"/>
  <c r="H290" i="9"/>
  <c r="I290" i="9"/>
  <c r="H291" i="9"/>
  <c r="I291" i="9"/>
  <c r="H292" i="9"/>
  <c r="I292" i="9"/>
  <c r="H293" i="9"/>
  <c r="I293" i="9"/>
  <c r="H294" i="9"/>
  <c r="I294" i="9"/>
  <c r="H295" i="9"/>
  <c r="I295" i="9"/>
  <c r="H296" i="9"/>
  <c r="I296" i="9"/>
  <c r="H297" i="9"/>
  <c r="I297" i="9"/>
  <c r="H298" i="9"/>
  <c r="I298" i="9"/>
  <c r="H299" i="9"/>
  <c r="I299" i="9"/>
  <c r="H300" i="9"/>
  <c r="I300" i="9"/>
  <c r="H301" i="9"/>
  <c r="I301" i="9"/>
  <c r="H302" i="9"/>
  <c r="I302" i="9"/>
  <c r="H303" i="9"/>
  <c r="I303" i="9"/>
  <c r="H304" i="9"/>
  <c r="I304" i="9"/>
  <c r="H305" i="9"/>
  <c r="I305" i="9"/>
  <c r="H306" i="9"/>
  <c r="I306" i="9"/>
  <c r="H307" i="9"/>
  <c r="I307" i="9"/>
  <c r="H308" i="9"/>
  <c r="I308" i="9"/>
  <c r="H309" i="9"/>
  <c r="I309" i="9"/>
  <c r="H310" i="9"/>
  <c r="I310" i="9"/>
  <c r="H311" i="9"/>
  <c r="I311" i="9"/>
  <c r="H312" i="9"/>
  <c r="I312" i="9"/>
  <c r="H313" i="9"/>
  <c r="I313" i="9"/>
  <c r="H314" i="9"/>
  <c r="I314" i="9"/>
  <c r="H315" i="9"/>
  <c r="I315" i="9"/>
  <c r="H316" i="9"/>
  <c r="I316" i="9"/>
  <c r="H317" i="9"/>
  <c r="I317" i="9"/>
  <c r="H318" i="9"/>
  <c r="I318" i="9"/>
  <c r="H319" i="9"/>
  <c r="I319" i="9"/>
  <c r="H320" i="9"/>
  <c r="I320" i="9"/>
  <c r="H321" i="9"/>
  <c r="I321" i="9"/>
  <c r="H322" i="9"/>
  <c r="I322" i="9"/>
  <c r="H323" i="9"/>
  <c r="I323" i="9"/>
  <c r="H324" i="9"/>
  <c r="I324" i="9"/>
  <c r="H325" i="9"/>
  <c r="I325" i="9"/>
  <c r="H326" i="9"/>
  <c r="I326" i="9"/>
  <c r="H327" i="9"/>
  <c r="I327" i="9"/>
  <c r="H328" i="9"/>
  <c r="I328" i="9"/>
  <c r="H329" i="9"/>
  <c r="I329" i="9"/>
  <c r="H330" i="9"/>
  <c r="I330" i="9"/>
  <c r="H331" i="9"/>
  <c r="I331" i="9"/>
  <c r="H332" i="9"/>
  <c r="I332" i="9"/>
  <c r="H333" i="9"/>
  <c r="I333" i="9"/>
  <c r="H334" i="9"/>
  <c r="I334" i="9"/>
  <c r="H335" i="9"/>
  <c r="I335" i="9"/>
  <c r="H336" i="9"/>
  <c r="I336" i="9"/>
  <c r="H337" i="9"/>
  <c r="I337" i="9"/>
  <c r="H338" i="9"/>
  <c r="I338" i="9"/>
  <c r="H339" i="9"/>
  <c r="I339" i="9"/>
  <c r="H340" i="9"/>
  <c r="I340" i="9"/>
  <c r="H341" i="9"/>
  <c r="I341" i="9"/>
  <c r="H342" i="9"/>
  <c r="I342" i="9"/>
  <c r="H343" i="9"/>
  <c r="I343" i="9"/>
  <c r="H344" i="9"/>
  <c r="I344" i="9"/>
  <c r="H345" i="9"/>
  <c r="I345" i="9"/>
  <c r="H346" i="9"/>
  <c r="I346" i="9"/>
  <c r="H347" i="9"/>
  <c r="I347" i="9"/>
  <c r="H348" i="9"/>
  <c r="I348" i="9"/>
  <c r="H349" i="9"/>
  <c r="I349" i="9"/>
  <c r="H350" i="9"/>
  <c r="I350" i="9"/>
  <c r="H351" i="9"/>
  <c r="I351" i="9"/>
  <c r="H352" i="9"/>
  <c r="I352" i="9"/>
  <c r="H353" i="9"/>
  <c r="I353" i="9"/>
  <c r="H354" i="9"/>
  <c r="I354" i="9"/>
  <c r="H355" i="9"/>
  <c r="I355" i="9"/>
  <c r="H356" i="9"/>
  <c r="I356" i="9"/>
  <c r="H357" i="9"/>
  <c r="I357" i="9"/>
  <c r="H358" i="9"/>
  <c r="I358" i="9"/>
  <c r="H359" i="9"/>
  <c r="I359" i="9"/>
  <c r="H360" i="9"/>
  <c r="I360" i="9"/>
  <c r="H361" i="9"/>
  <c r="I361" i="9"/>
  <c r="H362" i="9"/>
  <c r="I362" i="9"/>
  <c r="H363" i="9"/>
  <c r="I363" i="9"/>
  <c r="H364" i="9"/>
  <c r="I364" i="9"/>
  <c r="H365" i="9"/>
  <c r="I365" i="9"/>
  <c r="H366" i="9"/>
  <c r="I366" i="9"/>
  <c r="H367" i="9"/>
  <c r="I367" i="9"/>
  <c r="H368" i="9"/>
  <c r="I368" i="9"/>
  <c r="H369" i="9"/>
  <c r="I369" i="9"/>
  <c r="H370" i="9"/>
  <c r="I370" i="9"/>
  <c r="H371" i="9"/>
  <c r="I371" i="9"/>
  <c r="H372" i="9"/>
  <c r="I372" i="9"/>
  <c r="H373" i="9"/>
  <c r="I373" i="9"/>
  <c r="H374" i="9"/>
  <c r="I374" i="9"/>
  <c r="H375" i="9"/>
  <c r="I375" i="9"/>
  <c r="H376" i="9"/>
  <c r="I376" i="9"/>
  <c r="H377" i="9"/>
  <c r="I377" i="9"/>
  <c r="H378" i="9"/>
  <c r="I378" i="9"/>
  <c r="H379" i="9"/>
  <c r="I379" i="9"/>
  <c r="H380" i="9"/>
  <c r="I380" i="9"/>
  <c r="H381" i="9"/>
  <c r="I381" i="9"/>
  <c r="H382" i="9"/>
  <c r="I382" i="9"/>
  <c r="H383" i="9"/>
  <c r="I383" i="9"/>
  <c r="H384" i="9"/>
  <c r="I384" i="9"/>
  <c r="H385" i="9"/>
  <c r="I385" i="9"/>
  <c r="H386" i="9"/>
  <c r="I386" i="9"/>
  <c r="H387" i="9"/>
  <c r="I387" i="9"/>
  <c r="H388" i="9"/>
  <c r="I388" i="9"/>
  <c r="H389" i="9"/>
  <c r="I389" i="9"/>
  <c r="H390" i="9"/>
  <c r="I390" i="9"/>
  <c r="H391" i="9"/>
  <c r="I391" i="9"/>
  <c r="H392" i="9"/>
  <c r="I392" i="9"/>
  <c r="H393" i="9"/>
  <c r="I393" i="9"/>
  <c r="H394" i="9"/>
  <c r="I394" i="9"/>
  <c r="H395" i="9"/>
  <c r="I395" i="9"/>
  <c r="H396" i="9"/>
  <c r="I396" i="9"/>
  <c r="H397" i="9"/>
  <c r="I397" i="9"/>
  <c r="H398" i="9"/>
  <c r="I398" i="9"/>
  <c r="H399" i="9"/>
  <c r="I399" i="9"/>
  <c r="H400" i="9"/>
  <c r="I400" i="9"/>
  <c r="H401" i="9"/>
  <c r="I401" i="9"/>
  <c r="H402" i="9"/>
  <c r="I402" i="9"/>
  <c r="H403" i="9"/>
  <c r="I403" i="9"/>
  <c r="H404" i="9"/>
  <c r="I404" i="9"/>
  <c r="H405" i="9"/>
  <c r="I405" i="9"/>
  <c r="H406" i="9"/>
  <c r="I406" i="9"/>
  <c r="H407" i="9"/>
  <c r="I407" i="9"/>
  <c r="H408" i="9"/>
  <c r="I408" i="9"/>
  <c r="H409" i="9"/>
  <c r="I409" i="9"/>
  <c r="H410" i="9"/>
  <c r="I410" i="9"/>
  <c r="H411" i="9"/>
  <c r="I411" i="9"/>
  <c r="H412" i="9"/>
  <c r="I412" i="9"/>
  <c r="H413" i="9"/>
  <c r="I413" i="9"/>
  <c r="H414" i="9"/>
  <c r="I414" i="9"/>
  <c r="H415" i="9"/>
  <c r="I415" i="9"/>
  <c r="H416" i="9"/>
  <c r="I416" i="9"/>
  <c r="H417" i="9"/>
  <c r="I417" i="9"/>
  <c r="H418" i="9"/>
  <c r="I418" i="9"/>
  <c r="H419" i="9"/>
  <c r="I419" i="9"/>
  <c r="H420" i="9"/>
  <c r="I420" i="9"/>
  <c r="H421" i="9"/>
  <c r="I421" i="9"/>
  <c r="H422" i="9"/>
  <c r="I422" i="9"/>
  <c r="H423" i="9"/>
  <c r="I423" i="9"/>
  <c r="H424" i="9"/>
  <c r="I424" i="9"/>
  <c r="H425" i="9"/>
  <c r="I425" i="9"/>
  <c r="H426" i="9"/>
  <c r="I426" i="9"/>
  <c r="H427" i="9"/>
  <c r="I427" i="9"/>
  <c r="H428" i="9"/>
  <c r="I428" i="9"/>
  <c r="H429" i="9"/>
  <c r="I429" i="9"/>
  <c r="H430" i="9"/>
  <c r="I430" i="9"/>
  <c r="H431" i="9"/>
  <c r="I431" i="9"/>
  <c r="H432" i="9"/>
  <c r="I432" i="9"/>
  <c r="H433" i="9"/>
  <c r="I433" i="9"/>
  <c r="H434" i="9"/>
  <c r="I434" i="9"/>
  <c r="H435" i="9"/>
  <c r="I435" i="9"/>
  <c r="H436" i="9"/>
  <c r="I436" i="9"/>
  <c r="H437" i="9"/>
  <c r="I437" i="9"/>
  <c r="H438" i="9"/>
  <c r="I438" i="9"/>
  <c r="H439" i="9"/>
  <c r="I439" i="9"/>
  <c r="H440" i="9"/>
  <c r="I440" i="9"/>
  <c r="H441" i="9"/>
  <c r="I441" i="9"/>
  <c r="H442" i="9"/>
  <c r="I442" i="9"/>
  <c r="H443" i="9"/>
  <c r="I443" i="9"/>
  <c r="H444" i="9"/>
  <c r="I444" i="9"/>
  <c r="H445" i="9"/>
  <c r="I445" i="9"/>
  <c r="H446" i="9"/>
  <c r="I446" i="9"/>
  <c r="H447" i="9"/>
  <c r="I447" i="9"/>
  <c r="H448" i="9"/>
  <c r="I448" i="9"/>
  <c r="H449" i="9"/>
  <c r="I449" i="9"/>
  <c r="H450" i="9"/>
  <c r="I450" i="9"/>
  <c r="H451" i="9"/>
  <c r="I451" i="9"/>
  <c r="H452" i="9"/>
  <c r="I452" i="9"/>
  <c r="H453" i="9"/>
  <c r="I453" i="9"/>
  <c r="H454" i="9"/>
  <c r="I454" i="9"/>
  <c r="H455" i="9"/>
  <c r="I455" i="9"/>
  <c r="H456" i="9"/>
  <c r="I456" i="9"/>
  <c r="H457" i="9"/>
  <c r="I457" i="9"/>
  <c r="H458" i="9"/>
  <c r="I458" i="9"/>
  <c r="H459" i="9"/>
  <c r="I459" i="9"/>
  <c r="H460" i="9"/>
  <c r="I460" i="9"/>
  <c r="H461" i="9"/>
  <c r="I461" i="9"/>
  <c r="H462" i="9"/>
  <c r="I462" i="9"/>
  <c r="H463" i="9"/>
  <c r="I463" i="9"/>
  <c r="H464" i="9"/>
  <c r="I464" i="9"/>
  <c r="H465" i="9"/>
  <c r="I465" i="9"/>
  <c r="H466" i="9"/>
  <c r="I466" i="9"/>
  <c r="H467" i="9"/>
  <c r="I467" i="9"/>
  <c r="H468" i="9"/>
  <c r="I468" i="9"/>
  <c r="H469" i="9"/>
  <c r="I469" i="9"/>
  <c r="H470" i="9"/>
  <c r="I470" i="9"/>
  <c r="H471" i="9"/>
  <c r="I471" i="9"/>
  <c r="H472" i="9"/>
  <c r="I472" i="9"/>
  <c r="H473" i="9"/>
  <c r="I473" i="9"/>
  <c r="H474" i="9"/>
  <c r="I474" i="9"/>
  <c r="H475" i="9"/>
  <c r="I475" i="9"/>
  <c r="H476" i="9"/>
  <c r="I476" i="9"/>
  <c r="H477" i="9"/>
  <c r="I477" i="9"/>
  <c r="H478" i="9"/>
  <c r="I478" i="9"/>
  <c r="H479" i="9"/>
  <c r="I479" i="9"/>
  <c r="H480" i="9"/>
  <c r="I480" i="9"/>
  <c r="H481" i="9"/>
  <c r="I481" i="9"/>
  <c r="H482" i="9"/>
  <c r="I482" i="9"/>
  <c r="H483" i="9"/>
  <c r="I483" i="9"/>
  <c r="H484" i="9"/>
  <c r="I484" i="9"/>
  <c r="H485" i="9"/>
  <c r="I485" i="9"/>
  <c r="H486" i="9"/>
  <c r="I486" i="9"/>
  <c r="H487" i="9"/>
  <c r="I487" i="9"/>
  <c r="H488" i="9"/>
  <c r="I488" i="9"/>
  <c r="H489" i="9"/>
  <c r="I489" i="9"/>
  <c r="H490" i="9"/>
  <c r="I490" i="9"/>
  <c r="D9" i="9"/>
  <c r="G9" i="9"/>
  <c r="D10" i="9"/>
  <c r="G10" i="9"/>
  <c r="D11" i="9"/>
  <c r="G11" i="9"/>
  <c r="D12" i="9"/>
  <c r="G12" i="9"/>
  <c r="D13" i="9"/>
  <c r="G13" i="9"/>
  <c r="D14" i="9"/>
  <c r="G14" i="9"/>
  <c r="D15" i="9"/>
  <c r="G15" i="9"/>
  <c r="D16" i="9"/>
  <c r="G16" i="9"/>
  <c r="D17" i="9"/>
  <c r="G17" i="9"/>
  <c r="D18" i="9"/>
  <c r="G18" i="9"/>
  <c r="D19" i="9"/>
  <c r="G19" i="9"/>
  <c r="D20" i="9"/>
  <c r="G20" i="9"/>
  <c r="D21" i="9"/>
  <c r="G21" i="9"/>
  <c r="D22" i="9"/>
  <c r="G22" i="9"/>
  <c r="D23" i="9"/>
  <c r="G23" i="9"/>
  <c r="D24" i="9"/>
  <c r="G24" i="9"/>
  <c r="D25" i="9"/>
  <c r="G25" i="9"/>
  <c r="D26" i="9"/>
  <c r="G26" i="9"/>
  <c r="D27" i="9"/>
  <c r="G27" i="9"/>
  <c r="D28" i="9"/>
  <c r="G28" i="9"/>
  <c r="D29" i="9"/>
  <c r="G29" i="9"/>
  <c r="D30" i="9"/>
  <c r="G30" i="9"/>
  <c r="D31" i="9"/>
  <c r="G31" i="9"/>
  <c r="D32" i="9"/>
  <c r="G32" i="9"/>
  <c r="D33" i="9"/>
  <c r="G33" i="9"/>
  <c r="D34" i="9"/>
  <c r="G34" i="9"/>
  <c r="D35" i="9"/>
  <c r="G35" i="9"/>
  <c r="D36" i="9"/>
  <c r="G36" i="9"/>
  <c r="D37" i="9"/>
  <c r="G37" i="9"/>
  <c r="D38" i="9"/>
  <c r="G38" i="9"/>
  <c r="D39" i="9"/>
  <c r="G39" i="9"/>
  <c r="D40" i="9"/>
  <c r="G40" i="9"/>
  <c r="D41" i="9"/>
  <c r="G41" i="9"/>
  <c r="D42" i="9"/>
  <c r="G42" i="9"/>
  <c r="D43" i="9"/>
  <c r="G43" i="9"/>
  <c r="D44" i="9"/>
  <c r="G44" i="9"/>
  <c r="D45" i="9"/>
  <c r="G45" i="9"/>
  <c r="D46" i="9"/>
  <c r="G46" i="9"/>
  <c r="D47" i="9"/>
  <c r="G47" i="9"/>
  <c r="D48" i="9"/>
  <c r="G48" i="9"/>
  <c r="D49" i="9"/>
  <c r="G49" i="9"/>
  <c r="D50" i="9"/>
  <c r="G50" i="9"/>
  <c r="D51" i="9"/>
  <c r="G51" i="9"/>
  <c r="D52" i="9"/>
  <c r="G52" i="9"/>
  <c r="D53" i="9"/>
  <c r="G53" i="9"/>
  <c r="D54" i="9"/>
  <c r="G54" i="9"/>
  <c r="D55" i="9"/>
  <c r="G55" i="9"/>
  <c r="D56" i="9"/>
  <c r="G56" i="9"/>
  <c r="D57" i="9"/>
  <c r="G57" i="9"/>
  <c r="D58" i="9"/>
  <c r="G58" i="9"/>
  <c r="D59" i="9"/>
  <c r="G59" i="9"/>
  <c r="D60" i="9"/>
  <c r="G60" i="9"/>
  <c r="D61" i="9"/>
  <c r="G61" i="9"/>
  <c r="D62" i="9"/>
  <c r="G62" i="9"/>
  <c r="D63" i="9"/>
  <c r="G63" i="9"/>
  <c r="D64" i="9"/>
  <c r="G64" i="9"/>
  <c r="D65" i="9"/>
  <c r="G65" i="9"/>
  <c r="D66" i="9"/>
  <c r="G66" i="9"/>
  <c r="D67" i="9"/>
  <c r="G67" i="9"/>
  <c r="D68" i="9"/>
  <c r="G68" i="9"/>
  <c r="D69" i="9"/>
  <c r="G69" i="9"/>
  <c r="D70" i="9"/>
  <c r="G70" i="9"/>
  <c r="D71" i="9"/>
  <c r="G71" i="9"/>
  <c r="D72" i="9"/>
  <c r="G72" i="9"/>
  <c r="D73" i="9"/>
  <c r="G73" i="9"/>
  <c r="D74" i="9"/>
  <c r="G74" i="9"/>
  <c r="D75" i="9"/>
  <c r="G75" i="9"/>
  <c r="D76" i="9"/>
  <c r="G76" i="9"/>
  <c r="D77" i="9"/>
  <c r="G77" i="9"/>
  <c r="D78" i="9"/>
  <c r="G78" i="9"/>
  <c r="D79" i="9"/>
  <c r="G79" i="9"/>
  <c r="D80" i="9"/>
  <c r="G80" i="9"/>
  <c r="D81" i="9"/>
  <c r="G81" i="9"/>
  <c r="D82" i="9"/>
  <c r="G82" i="9"/>
  <c r="D83" i="9"/>
  <c r="G83" i="9"/>
  <c r="D84" i="9"/>
  <c r="G84" i="9"/>
  <c r="D85" i="9"/>
  <c r="G85" i="9"/>
  <c r="D86" i="9"/>
  <c r="G86" i="9"/>
  <c r="D87" i="9"/>
  <c r="G87" i="9"/>
  <c r="D88" i="9"/>
  <c r="G88" i="9"/>
  <c r="D89" i="9"/>
  <c r="G89" i="9"/>
  <c r="D90" i="9"/>
  <c r="G90" i="9"/>
  <c r="D91" i="9"/>
  <c r="G91" i="9"/>
  <c r="D92" i="9"/>
  <c r="G92" i="9"/>
  <c r="D93" i="9"/>
  <c r="G93" i="9"/>
  <c r="D94" i="9"/>
  <c r="G94" i="9"/>
  <c r="D95" i="9"/>
  <c r="G95" i="9"/>
  <c r="D96" i="9"/>
  <c r="G96" i="9"/>
  <c r="D97" i="9"/>
  <c r="G97" i="9"/>
  <c r="D98" i="9"/>
  <c r="G98" i="9"/>
  <c r="D99" i="9"/>
  <c r="G99" i="9"/>
  <c r="D100" i="9"/>
  <c r="G100" i="9"/>
  <c r="D101" i="9"/>
  <c r="G101" i="9"/>
  <c r="D102" i="9"/>
  <c r="G102" i="9"/>
  <c r="D103" i="9"/>
  <c r="G103" i="9"/>
  <c r="D104" i="9"/>
  <c r="G104" i="9"/>
  <c r="D105" i="9"/>
  <c r="G105" i="9"/>
  <c r="D106" i="9"/>
  <c r="G106" i="9"/>
  <c r="D107" i="9"/>
  <c r="G107" i="9"/>
  <c r="D108" i="9"/>
  <c r="G108" i="9"/>
  <c r="D109" i="9"/>
  <c r="G109" i="9"/>
  <c r="D110" i="9"/>
  <c r="G110" i="9"/>
  <c r="D111" i="9"/>
  <c r="G111" i="9"/>
  <c r="D112" i="9"/>
  <c r="G112" i="9"/>
  <c r="D113" i="9"/>
  <c r="G113" i="9"/>
  <c r="D114" i="9"/>
  <c r="G114" i="9"/>
  <c r="D115" i="9"/>
  <c r="G115" i="9"/>
  <c r="D116" i="9"/>
  <c r="G116" i="9"/>
  <c r="D117" i="9"/>
  <c r="G117" i="9"/>
  <c r="D118" i="9"/>
  <c r="G118" i="9"/>
  <c r="D119" i="9"/>
  <c r="G119" i="9"/>
  <c r="D120" i="9"/>
  <c r="G120" i="9"/>
  <c r="D121" i="9"/>
  <c r="G121" i="9"/>
  <c r="D122" i="9"/>
  <c r="G122" i="9"/>
  <c r="D123" i="9"/>
  <c r="G123" i="9"/>
  <c r="D124" i="9"/>
  <c r="G124" i="9"/>
  <c r="D125" i="9"/>
  <c r="G125" i="9"/>
  <c r="D126" i="9"/>
  <c r="G126" i="9"/>
  <c r="D127" i="9"/>
  <c r="G127" i="9"/>
  <c r="D128" i="9"/>
  <c r="G128" i="9"/>
  <c r="D129" i="9"/>
  <c r="G129" i="9"/>
  <c r="D130" i="9"/>
  <c r="G130" i="9"/>
  <c r="D131" i="9"/>
  <c r="G131" i="9"/>
  <c r="D132" i="9"/>
  <c r="G132" i="9"/>
  <c r="D133" i="9"/>
  <c r="G133" i="9"/>
  <c r="D134" i="9"/>
  <c r="G134" i="9"/>
  <c r="D135" i="9"/>
  <c r="G135" i="9"/>
  <c r="D136" i="9"/>
  <c r="G136" i="9"/>
  <c r="D137" i="9"/>
  <c r="G137" i="9"/>
  <c r="D138" i="9"/>
  <c r="G138" i="9"/>
  <c r="D139" i="9"/>
  <c r="G139" i="9"/>
  <c r="D140" i="9"/>
  <c r="G140" i="9"/>
  <c r="D141" i="9"/>
  <c r="G141" i="9"/>
  <c r="D142" i="9"/>
  <c r="G142" i="9"/>
  <c r="D143" i="9"/>
  <c r="G143" i="9"/>
  <c r="D144" i="9"/>
  <c r="G144" i="9"/>
  <c r="D145" i="9"/>
  <c r="G145" i="9"/>
  <c r="D146" i="9"/>
  <c r="G146" i="9"/>
  <c r="D147" i="9"/>
  <c r="G147" i="9"/>
  <c r="D148" i="9"/>
  <c r="G148" i="9"/>
  <c r="D149" i="9"/>
  <c r="G149" i="9"/>
  <c r="D150" i="9"/>
  <c r="G150" i="9"/>
  <c r="D151" i="9"/>
  <c r="G151" i="9"/>
  <c r="D152" i="9"/>
  <c r="G152" i="9"/>
  <c r="D153" i="9"/>
  <c r="G153" i="9"/>
  <c r="D154" i="9"/>
  <c r="G154" i="9"/>
  <c r="D155" i="9"/>
  <c r="G155" i="9"/>
  <c r="D156" i="9"/>
  <c r="G156" i="9"/>
  <c r="D157" i="9"/>
  <c r="G157" i="9"/>
  <c r="D158" i="9"/>
  <c r="G158" i="9"/>
  <c r="D159" i="9"/>
  <c r="G159" i="9"/>
  <c r="D160" i="9"/>
  <c r="G160" i="9"/>
  <c r="D161" i="9"/>
  <c r="G161" i="9"/>
  <c r="D162" i="9"/>
  <c r="G162" i="9"/>
  <c r="D163" i="9"/>
  <c r="G163" i="9"/>
  <c r="D164" i="9"/>
  <c r="G164" i="9"/>
  <c r="D165" i="9"/>
  <c r="G165" i="9"/>
  <c r="D166" i="9"/>
  <c r="G166" i="9"/>
  <c r="D167" i="9"/>
  <c r="G167" i="9"/>
  <c r="D168" i="9"/>
  <c r="G168" i="9"/>
  <c r="D169" i="9"/>
  <c r="G169" i="9"/>
  <c r="D170" i="9"/>
  <c r="G170" i="9"/>
  <c r="D171" i="9"/>
  <c r="G171" i="9"/>
  <c r="D172" i="9"/>
  <c r="G172" i="9"/>
  <c r="D173" i="9"/>
  <c r="G173" i="9"/>
  <c r="D174" i="9"/>
  <c r="G174" i="9"/>
  <c r="D175" i="9"/>
  <c r="G175" i="9"/>
  <c r="D176" i="9"/>
  <c r="G176" i="9"/>
  <c r="D177" i="9"/>
  <c r="G177" i="9"/>
  <c r="D178" i="9"/>
  <c r="G178" i="9"/>
  <c r="D179" i="9"/>
  <c r="G179" i="9"/>
  <c r="D180" i="9"/>
  <c r="G180" i="9"/>
  <c r="D181" i="9"/>
  <c r="G181" i="9"/>
  <c r="D182" i="9"/>
  <c r="G182" i="9"/>
  <c r="D183" i="9"/>
  <c r="G183" i="9"/>
  <c r="D184" i="9"/>
  <c r="G184" i="9"/>
  <c r="D185" i="9"/>
  <c r="G185" i="9"/>
  <c r="D186" i="9"/>
  <c r="G186" i="9"/>
  <c r="D187" i="9"/>
  <c r="G187" i="9"/>
  <c r="D188" i="9"/>
  <c r="G188" i="9"/>
  <c r="D189" i="9"/>
  <c r="G189" i="9"/>
  <c r="D190" i="9"/>
  <c r="G190" i="9"/>
  <c r="D191" i="9"/>
  <c r="G191" i="9"/>
  <c r="D192" i="9"/>
  <c r="G192" i="9"/>
  <c r="D193" i="9"/>
  <c r="G193" i="9"/>
  <c r="D194" i="9"/>
  <c r="G194" i="9"/>
  <c r="D195" i="9"/>
  <c r="G195" i="9"/>
  <c r="D196" i="9"/>
  <c r="G196" i="9"/>
  <c r="D197" i="9"/>
  <c r="G197" i="9"/>
  <c r="D198" i="9"/>
  <c r="G198" i="9"/>
  <c r="D199" i="9"/>
  <c r="G199" i="9"/>
  <c r="D200" i="9"/>
  <c r="G200" i="9"/>
  <c r="D201" i="9"/>
  <c r="G201" i="9"/>
  <c r="D202" i="9"/>
  <c r="G202" i="9"/>
  <c r="D203" i="9"/>
  <c r="G203" i="9"/>
  <c r="D204" i="9"/>
  <c r="G204" i="9"/>
  <c r="D205" i="9"/>
  <c r="G205" i="9"/>
  <c r="D206" i="9"/>
  <c r="G206" i="9"/>
  <c r="D207" i="9"/>
  <c r="G207" i="9"/>
  <c r="D208" i="9"/>
  <c r="G208" i="9"/>
  <c r="D209" i="9"/>
  <c r="G209" i="9"/>
  <c r="D210" i="9"/>
  <c r="G210" i="9"/>
  <c r="D211" i="9"/>
  <c r="G211" i="9"/>
  <c r="D212" i="9"/>
  <c r="G212" i="9"/>
  <c r="D213" i="9"/>
  <c r="G213" i="9"/>
  <c r="D214" i="9"/>
  <c r="G214" i="9"/>
  <c r="D215" i="9"/>
  <c r="G215" i="9"/>
  <c r="D216" i="9"/>
  <c r="G216" i="9"/>
  <c r="D217" i="9"/>
  <c r="G217" i="9"/>
  <c r="D218" i="9"/>
  <c r="G218" i="9"/>
  <c r="D219" i="9"/>
  <c r="G219" i="9"/>
  <c r="D220" i="9"/>
  <c r="G220" i="9"/>
  <c r="D221" i="9"/>
  <c r="G221" i="9"/>
  <c r="D222" i="9"/>
  <c r="G222" i="9"/>
  <c r="D223" i="9"/>
  <c r="G223" i="9"/>
  <c r="D224" i="9"/>
  <c r="G224" i="9"/>
  <c r="D225" i="9"/>
  <c r="G225" i="9"/>
  <c r="D226" i="9"/>
  <c r="G226" i="9"/>
  <c r="D227" i="9"/>
  <c r="G227" i="9"/>
  <c r="D228" i="9"/>
  <c r="G228" i="9"/>
  <c r="D229" i="9"/>
  <c r="G229" i="9"/>
  <c r="D230" i="9"/>
  <c r="G230" i="9"/>
  <c r="D231" i="9"/>
  <c r="G231" i="9"/>
  <c r="D232" i="9"/>
  <c r="G232" i="9"/>
  <c r="D233" i="9"/>
  <c r="G233" i="9"/>
  <c r="D234" i="9"/>
  <c r="G234" i="9"/>
  <c r="D235" i="9"/>
  <c r="G235" i="9"/>
  <c r="D236" i="9"/>
  <c r="G236" i="9"/>
  <c r="D237" i="9"/>
  <c r="G237" i="9"/>
  <c r="D238" i="9"/>
  <c r="G238" i="9"/>
  <c r="D239" i="9"/>
  <c r="G239" i="9"/>
  <c r="D240" i="9"/>
  <c r="G240" i="9"/>
  <c r="D241" i="9"/>
  <c r="G241" i="9"/>
  <c r="D242" i="9"/>
  <c r="G242" i="9"/>
  <c r="D243" i="9"/>
  <c r="G243" i="9"/>
  <c r="D244" i="9"/>
  <c r="G244" i="9"/>
  <c r="D245" i="9"/>
  <c r="G245" i="9"/>
  <c r="D246" i="9"/>
  <c r="G246" i="9"/>
  <c r="D247" i="9"/>
  <c r="G247" i="9"/>
  <c r="D248" i="9"/>
  <c r="G248" i="9"/>
  <c r="D249" i="9"/>
  <c r="G249" i="9"/>
  <c r="D250" i="9"/>
  <c r="G250" i="9"/>
  <c r="D251" i="9"/>
  <c r="G251" i="9"/>
  <c r="D252" i="9"/>
  <c r="G252" i="9"/>
  <c r="D253" i="9"/>
  <c r="G253" i="9"/>
  <c r="D254" i="9"/>
  <c r="G254" i="9"/>
  <c r="D255" i="9"/>
  <c r="G255" i="9"/>
  <c r="D256" i="9"/>
  <c r="G256" i="9"/>
  <c r="D257" i="9"/>
  <c r="G257" i="9"/>
  <c r="D258" i="9"/>
  <c r="G258" i="9"/>
  <c r="D259" i="9"/>
  <c r="G259" i="9"/>
  <c r="D260" i="9"/>
  <c r="G260" i="9"/>
  <c r="D261" i="9"/>
  <c r="G261" i="9"/>
  <c r="D262" i="9"/>
  <c r="G262" i="9"/>
  <c r="D263" i="9"/>
  <c r="G263" i="9"/>
  <c r="D264" i="9"/>
  <c r="G264" i="9"/>
  <c r="D265" i="9"/>
  <c r="G265" i="9"/>
  <c r="D266" i="9"/>
  <c r="G266" i="9"/>
  <c r="D267" i="9"/>
  <c r="G267" i="9"/>
  <c r="D268" i="9"/>
  <c r="G268" i="9"/>
  <c r="D269" i="9"/>
  <c r="G269" i="9"/>
  <c r="D270" i="9"/>
  <c r="G270" i="9"/>
  <c r="D271" i="9"/>
  <c r="G271" i="9"/>
  <c r="D272" i="9"/>
  <c r="G272" i="9"/>
  <c r="D273" i="9"/>
  <c r="G273" i="9"/>
  <c r="D274" i="9"/>
  <c r="G274" i="9"/>
  <c r="D275" i="9"/>
  <c r="G275" i="9"/>
  <c r="D276" i="9"/>
  <c r="G276" i="9"/>
  <c r="D277" i="9"/>
  <c r="G277" i="9"/>
  <c r="D278" i="9"/>
  <c r="G278" i="9"/>
  <c r="D279" i="9"/>
  <c r="G279" i="9"/>
  <c r="D280" i="9"/>
  <c r="G280" i="9"/>
  <c r="D281" i="9"/>
  <c r="G281" i="9"/>
  <c r="D282" i="9"/>
  <c r="G282" i="9"/>
  <c r="D283" i="9"/>
  <c r="G283" i="9"/>
  <c r="D284" i="9"/>
  <c r="G284" i="9"/>
  <c r="D285" i="9"/>
  <c r="G285" i="9"/>
  <c r="D286" i="9"/>
  <c r="G286" i="9"/>
  <c r="D287" i="9"/>
  <c r="G287" i="9"/>
  <c r="D288" i="9"/>
  <c r="G288" i="9"/>
  <c r="D289" i="9"/>
  <c r="G289" i="9"/>
  <c r="D290" i="9"/>
  <c r="G290" i="9"/>
  <c r="D291" i="9"/>
  <c r="G291" i="9"/>
  <c r="D292" i="9"/>
  <c r="G292" i="9"/>
  <c r="D293" i="9"/>
  <c r="G293" i="9"/>
  <c r="D294" i="9"/>
  <c r="G294" i="9"/>
  <c r="D295" i="9"/>
  <c r="G295" i="9"/>
  <c r="D296" i="9"/>
  <c r="G296" i="9"/>
  <c r="D297" i="9"/>
  <c r="G297" i="9"/>
  <c r="D298" i="9"/>
  <c r="G298" i="9"/>
  <c r="D299" i="9"/>
  <c r="G299" i="9"/>
  <c r="D300" i="9"/>
  <c r="G300" i="9"/>
  <c r="D301" i="9"/>
  <c r="G301" i="9"/>
  <c r="D302" i="9"/>
  <c r="G302" i="9"/>
  <c r="D303" i="9"/>
  <c r="G303" i="9"/>
  <c r="D304" i="9"/>
  <c r="G304" i="9"/>
  <c r="D305" i="9"/>
  <c r="G305" i="9"/>
  <c r="D306" i="9"/>
  <c r="G306" i="9"/>
  <c r="D307" i="9"/>
  <c r="G307" i="9"/>
  <c r="D308" i="9"/>
  <c r="G308" i="9"/>
  <c r="D309" i="9"/>
  <c r="G309" i="9"/>
  <c r="D310" i="9"/>
  <c r="G310" i="9"/>
  <c r="D311" i="9"/>
  <c r="G311" i="9"/>
  <c r="D312" i="9"/>
  <c r="G312" i="9"/>
  <c r="D313" i="9"/>
  <c r="G313" i="9"/>
  <c r="D314" i="9"/>
  <c r="G314" i="9"/>
  <c r="D315" i="9"/>
  <c r="G315" i="9"/>
  <c r="D316" i="9"/>
  <c r="G316" i="9"/>
  <c r="D317" i="9"/>
  <c r="G317" i="9"/>
  <c r="D318" i="9"/>
  <c r="G318" i="9"/>
  <c r="D319" i="9"/>
  <c r="G319" i="9"/>
  <c r="D320" i="9"/>
  <c r="G320" i="9"/>
  <c r="D321" i="9"/>
  <c r="G321" i="9"/>
  <c r="D322" i="9"/>
  <c r="G322" i="9"/>
  <c r="D323" i="9"/>
  <c r="G323" i="9"/>
  <c r="D324" i="9"/>
  <c r="G324" i="9"/>
  <c r="D325" i="9"/>
  <c r="G325" i="9"/>
  <c r="D326" i="9"/>
  <c r="G326" i="9"/>
  <c r="D327" i="9"/>
  <c r="G327" i="9"/>
  <c r="D328" i="9"/>
  <c r="G328" i="9"/>
  <c r="D329" i="9"/>
  <c r="G329" i="9"/>
  <c r="D330" i="9"/>
  <c r="G330" i="9"/>
  <c r="D331" i="9"/>
  <c r="G331" i="9"/>
  <c r="D332" i="9"/>
  <c r="G332" i="9"/>
  <c r="D333" i="9"/>
  <c r="G333" i="9"/>
  <c r="D334" i="9"/>
  <c r="G334" i="9"/>
  <c r="D335" i="9"/>
  <c r="G335" i="9"/>
  <c r="D336" i="9"/>
  <c r="G336" i="9"/>
  <c r="D337" i="9"/>
  <c r="G337" i="9"/>
  <c r="D338" i="9"/>
  <c r="G338" i="9"/>
  <c r="D339" i="9"/>
  <c r="G339" i="9"/>
  <c r="D340" i="9"/>
  <c r="G340" i="9"/>
  <c r="D341" i="9"/>
  <c r="G341" i="9"/>
  <c r="D342" i="9"/>
  <c r="G342" i="9"/>
  <c r="D343" i="9"/>
  <c r="G343" i="9"/>
  <c r="D344" i="9"/>
  <c r="G344" i="9"/>
  <c r="D345" i="9"/>
  <c r="G345" i="9"/>
  <c r="D346" i="9"/>
  <c r="G346" i="9"/>
  <c r="D347" i="9"/>
  <c r="G347" i="9"/>
  <c r="D348" i="9"/>
  <c r="G348" i="9"/>
  <c r="D349" i="9"/>
  <c r="G349" i="9"/>
  <c r="D350" i="9"/>
  <c r="G350" i="9"/>
  <c r="D351" i="9"/>
  <c r="G351" i="9"/>
  <c r="D352" i="9"/>
  <c r="G352" i="9"/>
  <c r="D353" i="9"/>
  <c r="G353" i="9"/>
  <c r="D354" i="9"/>
  <c r="G354" i="9"/>
  <c r="D355" i="9"/>
  <c r="G355" i="9"/>
  <c r="D356" i="9"/>
  <c r="G356" i="9"/>
  <c r="D357" i="9"/>
  <c r="G357" i="9"/>
  <c r="D358" i="9"/>
  <c r="G358" i="9"/>
  <c r="D359" i="9"/>
  <c r="G359" i="9"/>
  <c r="D360" i="9"/>
  <c r="G360" i="9"/>
  <c r="D361" i="9"/>
  <c r="G361" i="9"/>
  <c r="D362" i="9"/>
  <c r="G362" i="9"/>
  <c r="D363" i="9"/>
  <c r="G363" i="9"/>
  <c r="D364" i="9"/>
  <c r="G364" i="9"/>
  <c r="D365" i="9"/>
  <c r="G365" i="9"/>
  <c r="D366" i="9"/>
  <c r="G366" i="9"/>
  <c r="D367" i="9"/>
  <c r="G367" i="9"/>
  <c r="D368" i="9"/>
  <c r="G368" i="9"/>
  <c r="D369" i="9"/>
  <c r="G369" i="9"/>
  <c r="D370" i="9"/>
  <c r="G370" i="9"/>
  <c r="D371" i="9"/>
  <c r="G371" i="9"/>
  <c r="D372" i="9"/>
  <c r="G372" i="9"/>
  <c r="D373" i="9"/>
  <c r="G373" i="9"/>
  <c r="D374" i="9"/>
  <c r="G374" i="9"/>
  <c r="D375" i="9"/>
  <c r="G375" i="9"/>
  <c r="D376" i="9"/>
  <c r="G376" i="9"/>
  <c r="D377" i="9"/>
  <c r="G377" i="9"/>
  <c r="D378" i="9"/>
  <c r="G378" i="9"/>
  <c r="D379" i="9"/>
  <c r="G379" i="9"/>
  <c r="D380" i="9"/>
  <c r="G380" i="9"/>
  <c r="D381" i="9"/>
  <c r="G381" i="9"/>
  <c r="D382" i="9"/>
  <c r="G382" i="9"/>
  <c r="D383" i="9"/>
  <c r="G383" i="9"/>
  <c r="D384" i="9"/>
  <c r="G384" i="9"/>
  <c r="D385" i="9"/>
  <c r="G385" i="9"/>
  <c r="D386" i="9"/>
  <c r="G386" i="9"/>
  <c r="D387" i="9"/>
  <c r="G387" i="9"/>
  <c r="D388" i="9"/>
  <c r="G388" i="9"/>
  <c r="D389" i="9"/>
  <c r="G389" i="9"/>
  <c r="D390" i="9"/>
  <c r="G390" i="9"/>
  <c r="D391" i="9"/>
  <c r="G391" i="9"/>
  <c r="D392" i="9"/>
  <c r="G392" i="9"/>
  <c r="D393" i="9"/>
  <c r="G393" i="9"/>
  <c r="D394" i="9"/>
  <c r="G394" i="9"/>
  <c r="D395" i="9"/>
  <c r="G395" i="9"/>
  <c r="D396" i="9"/>
  <c r="G396" i="9"/>
  <c r="D397" i="9"/>
  <c r="G397" i="9"/>
  <c r="D398" i="9"/>
  <c r="G398" i="9"/>
  <c r="D399" i="9"/>
  <c r="G399" i="9"/>
  <c r="D400" i="9"/>
  <c r="G400" i="9"/>
  <c r="D401" i="9"/>
  <c r="G401" i="9"/>
  <c r="D402" i="9"/>
  <c r="G402" i="9"/>
  <c r="D403" i="9"/>
  <c r="G403" i="9"/>
  <c r="D404" i="9"/>
  <c r="G404" i="9"/>
  <c r="D405" i="9"/>
  <c r="G405" i="9"/>
  <c r="D406" i="9"/>
  <c r="G406" i="9"/>
  <c r="D407" i="9"/>
  <c r="G407" i="9"/>
  <c r="D408" i="9"/>
  <c r="G408" i="9"/>
  <c r="D409" i="9"/>
  <c r="G409" i="9"/>
  <c r="D410" i="9"/>
  <c r="G410" i="9"/>
  <c r="D411" i="9"/>
  <c r="G411" i="9"/>
  <c r="D412" i="9"/>
  <c r="G412" i="9"/>
  <c r="D413" i="9"/>
  <c r="G413" i="9"/>
  <c r="D414" i="9"/>
  <c r="G414" i="9"/>
  <c r="D415" i="9"/>
  <c r="G415" i="9"/>
  <c r="D416" i="9"/>
  <c r="G416" i="9"/>
  <c r="D417" i="9"/>
  <c r="G417" i="9"/>
  <c r="D418" i="9"/>
  <c r="G418" i="9"/>
  <c r="D419" i="9"/>
  <c r="G419" i="9"/>
  <c r="D420" i="9"/>
  <c r="G420" i="9"/>
  <c r="D421" i="9"/>
  <c r="G421" i="9"/>
  <c r="D422" i="9"/>
  <c r="G422" i="9"/>
  <c r="D423" i="9"/>
  <c r="G423" i="9"/>
  <c r="D424" i="9"/>
  <c r="G424" i="9"/>
  <c r="D425" i="9"/>
  <c r="G425" i="9"/>
  <c r="D426" i="9"/>
  <c r="G426" i="9"/>
  <c r="D427" i="9"/>
  <c r="G427" i="9"/>
  <c r="D428" i="9"/>
  <c r="G428" i="9"/>
  <c r="D429" i="9"/>
  <c r="G429" i="9"/>
  <c r="D430" i="9"/>
  <c r="G430" i="9"/>
  <c r="D431" i="9"/>
  <c r="G431" i="9"/>
  <c r="D432" i="9"/>
  <c r="G432" i="9"/>
  <c r="D433" i="9"/>
  <c r="G433" i="9"/>
  <c r="D434" i="9"/>
  <c r="G434" i="9"/>
  <c r="D435" i="9"/>
  <c r="G435" i="9"/>
  <c r="D436" i="9"/>
  <c r="G436" i="9"/>
  <c r="D437" i="9"/>
  <c r="G437" i="9"/>
  <c r="D438" i="9"/>
  <c r="G438" i="9"/>
  <c r="D439" i="9"/>
  <c r="G439" i="9"/>
  <c r="D440" i="9"/>
  <c r="G440" i="9"/>
  <c r="D441" i="9"/>
  <c r="G441" i="9"/>
  <c r="D442" i="9"/>
  <c r="G442" i="9"/>
  <c r="D443" i="9"/>
  <c r="G443" i="9"/>
  <c r="D444" i="9"/>
  <c r="G444" i="9"/>
  <c r="D445" i="9"/>
  <c r="G445" i="9"/>
  <c r="D446" i="9"/>
  <c r="G446" i="9"/>
  <c r="D447" i="9"/>
  <c r="G447" i="9"/>
  <c r="D448" i="9"/>
  <c r="G448" i="9"/>
  <c r="D449" i="9"/>
  <c r="G449" i="9"/>
  <c r="D450" i="9"/>
  <c r="G450" i="9"/>
  <c r="D451" i="9"/>
  <c r="G451" i="9"/>
  <c r="D452" i="9"/>
  <c r="G452" i="9"/>
  <c r="D453" i="9"/>
  <c r="G453" i="9"/>
  <c r="D454" i="9"/>
  <c r="G454" i="9"/>
  <c r="D455" i="9"/>
  <c r="G455" i="9"/>
  <c r="D456" i="9"/>
  <c r="G456" i="9"/>
  <c r="D457" i="9"/>
  <c r="G457" i="9"/>
  <c r="D458" i="9"/>
  <c r="G458" i="9"/>
  <c r="D459" i="9"/>
  <c r="G459" i="9"/>
  <c r="D460" i="9"/>
  <c r="G460" i="9"/>
  <c r="D461" i="9"/>
  <c r="G461" i="9"/>
  <c r="D462" i="9"/>
  <c r="G462" i="9"/>
  <c r="D463" i="9"/>
  <c r="G463" i="9"/>
  <c r="D464" i="9"/>
  <c r="G464" i="9"/>
  <c r="D465" i="9"/>
  <c r="G465" i="9"/>
  <c r="D466" i="9"/>
  <c r="G466" i="9"/>
  <c r="D467" i="9"/>
  <c r="G467" i="9"/>
  <c r="D468" i="9"/>
  <c r="G468" i="9"/>
  <c r="D469" i="9"/>
  <c r="G469" i="9"/>
  <c r="D470" i="9"/>
  <c r="G470" i="9"/>
  <c r="D471" i="9"/>
  <c r="G471" i="9"/>
  <c r="D472" i="9"/>
  <c r="G472" i="9"/>
  <c r="D473" i="9"/>
  <c r="G473" i="9"/>
  <c r="D474" i="9"/>
  <c r="G474" i="9"/>
  <c r="D475" i="9"/>
  <c r="G475" i="9"/>
  <c r="D476" i="9"/>
  <c r="G476" i="9"/>
  <c r="D477" i="9"/>
  <c r="G477" i="9"/>
  <c r="D478" i="9"/>
  <c r="G478" i="9"/>
  <c r="D479" i="9"/>
  <c r="G479" i="9"/>
  <c r="D480" i="9"/>
  <c r="G480" i="9"/>
  <c r="D481" i="9"/>
  <c r="G481" i="9"/>
  <c r="D482" i="9"/>
  <c r="G482" i="9"/>
  <c r="D483" i="9"/>
  <c r="G483" i="9"/>
  <c r="D484" i="9"/>
  <c r="G484" i="9"/>
  <c r="D485" i="9"/>
  <c r="G485" i="9"/>
  <c r="D486" i="9"/>
  <c r="G486" i="9"/>
  <c r="D487" i="9"/>
  <c r="G487" i="9"/>
  <c r="D488" i="9"/>
  <c r="G488" i="9"/>
  <c r="D489" i="9"/>
  <c r="G489" i="9"/>
  <c r="D490" i="9"/>
  <c r="G490" i="9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S210" i="8"/>
  <c r="S211" i="8"/>
  <c r="S212" i="8"/>
  <c r="S213" i="8"/>
  <c r="S214" i="8"/>
  <c r="S215" i="8"/>
  <c r="S216" i="8"/>
  <c r="S217" i="8"/>
  <c r="S218" i="8"/>
  <c r="S219" i="8"/>
  <c r="S220" i="8"/>
  <c r="S221" i="8"/>
  <c r="S222" i="8"/>
  <c r="S223" i="8"/>
  <c r="S224" i="8"/>
  <c r="S225" i="8"/>
  <c r="S226" i="8"/>
  <c r="S227" i="8"/>
  <c r="S228" i="8"/>
  <c r="S229" i="8"/>
  <c r="S230" i="8"/>
  <c r="S231" i="8"/>
  <c r="S232" i="8"/>
  <c r="S233" i="8"/>
  <c r="S234" i="8"/>
  <c r="S235" i="8"/>
  <c r="S236" i="8"/>
  <c r="S237" i="8"/>
  <c r="S238" i="8"/>
  <c r="S239" i="8"/>
  <c r="S240" i="8"/>
  <c r="S241" i="8"/>
  <c r="S242" i="8"/>
  <c r="S243" i="8"/>
  <c r="S244" i="8"/>
  <c r="S245" i="8"/>
  <c r="S246" i="8"/>
  <c r="S247" i="8"/>
  <c r="S248" i="8"/>
  <c r="S249" i="8"/>
  <c r="S250" i="8"/>
  <c r="S251" i="8"/>
  <c r="S252" i="8"/>
  <c r="S253" i="8"/>
  <c r="S254" i="8"/>
  <c r="S255" i="8"/>
  <c r="S256" i="8"/>
  <c r="S257" i="8"/>
  <c r="S258" i="8"/>
  <c r="S259" i="8"/>
  <c r="S260" i="8"/>
  <c r="S261" i="8"/>
  <c r="S262" i="8"/>
  <c r="S263" i="8"/>
  <c r="S264" i="8"/>
  <c r="S265" i="8"/>
  <c r="R198" i="8"/>
  <c r="R199" i="8"/>
  <c r="R200" i="8"/>
  <c r="R201" i="8"/>
  <c r="R202" i="8"/>
  <c r="R203" i="8"/>
  <c r="R204" i="8"/>
  <c r="R205" i="8"/>
  <c r="R206" i="8"/>
  <c r="R207" i="8"/>
  <c r="R208" i="8"/>
  <c r="R209" i="8"/>
  <c r="R210" i="8"/>
  <c r="R211" i="8"/>
  <c r="R212" i="8"/>
  <c r="R213" i="8"/>
  <c r="R214" i="8"/>
  <c r="R215" i="8"/>
  <c r="R216" i="8"/>
  <c r="R217" i="8"/>
  <c r="R218" i="8"/>
  <c r="R219" i="8"/>
  <c r="R220" i="8"/>
  <c r="R221" i="8"/>
  <c r="R222" i="8"/>
  <c r="R223" i="8"/>
  <c r="R224" i="8"/>
  <c r="R225" i="8"/>
  <c r="R226" i="8"/>
  <c r="R227" i="8"/>
  <c r="R228" i="8"/>
  <c r="R229" i="8"/>
  <c r="R230" i="8"/>
  <c r="R231" i="8"/>
  <c r="R232" i="8"/>
  <c r="R233" i="8"/>
  <c r="R234" i="8"/>
  <c r="R235" i="8"/>
  <c r="R236" i="8"/>
  <c r="R237" i="8"/>
  <c r="R238" i="8"/>
  <c r="R239" i="8"/>
  <c r="R240" i="8"/>
  <c r="R241" i="8"/>
  <c r="R242" i="8"/>
  <c r="R243" i="8"/>
  <c r="R244" i="8"/>
  <c r="R245" i="8"/>
  <c r="R246" i="8"/>
  <c r="R247" i="8"/>
  <c r="R248" i="8"/>
  <c r="R249" i="8"/>
  <c r="R250" i="8"/>
  <c r="R251" i="8"/>
  <c r="R252" i="8"/>
  <c r="R253" i="8"/>
  <c r="R254" i="8"/>
  <c r="R255" i="8"/>
  <c r="R256" i="8"/>
  <c r="R257" i="8"/>
  <c r="R258" i="8"/>
  <c r="R259" i="8"/>
  <c r="R260" i="8"/>
  <c r="R261" i="8"/>
  <c r="R262" i="8"/>
  <c r="R263" i="8"/>
  <c r="R264" i="8"/>
  <c r="R265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5" i="8"/>
  <c r="Q226" i="8"/>
  <c r="Q227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Q254" i="8"/>
  <c r="Q255" i="8"/>
  <c r="Q256" i="8"/>
  <c r="Q257" i="8"/>
  <c r="Q258" i="8"/>
  <c r="Q259" i="8"/>
  <c r="Q260" i="8"/>
  <c r="Q261" i="8"/>
  <c r="Q262" i="8"/>
  <c r="Q263" i="8"/>
  <c r="Q264" i="8"/>
  <c r="Q265" i="8"/>
  <c r="P198" i="8"/>
  <c r="P199" i="8"/>
  <c r="P200" i="8"/>
  <c r="P201" i="8"/>
  <c r="P202" i="8"/>
  <c r="P203" i="8"/>
  <c r="P204" i="8"/>
  <c r="P205" i="8"/>
  <c r="P206" i="8"/>
  <c r="P207" i="8"/>
  <c r="P208" i="8"/>
  <c r="P209" i="8"/>
  <c r="P210" i="8"/>
  <c r="P211" i="8"/>
  <c r="P212" i="8"/>
  <c r="P213" i="8"/>
  <c r="P214" i="8"/>
  <c r="P215" i="8"/>
  <c r="P216" i="8"/>
  <c r="P217" i="8"/>
  <c r="P218" i="8"/>
  <c r="P219" i="8"/>
  <c r="P220" i="8"/>
  <c r="P221" i="8"/>
  <c r="P222" i="8"/>
  <c r="P223" i="8"/>
  <c r="P224" i="8"/>
  <c r="P225" i="8"/>
  <c r="P226" i="8"/>
  <c r="P227" i="8"/>
  <c r="P228" i="8"/>
  <c r="P229" i="8"/>
  <c r="P230" i="8"/>
  <c r="P231" i="8"/>
  <c r="P232" i="8"/>
  <c r="P233" i="8"/>
  <c r="P234" i="8"/>
  <c r="P235" i="8"/>
  <c r="P236" i="8"/>
  <c r="P237" i="8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P261" i="8"/>
  <c r="P262" i="8"/>
  <c r="P263" i="8"/>
  <c r="P264" i="8"/>
  <c r="P265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B8" i="8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B8" i="7"/>
  <c r="O8" i="7"/>
  <c r="N8" i="7"/>
  <c r="L8" i="7"/>
  <c r="K8" i="7"/>
  <c r="F8" i="7"/>
  <c r="E8" i="7"/>
  <c r="C8" i="7"/>
  <c r="S22" i="6"/>
  <c r="S23" i="6"/>
  <c r="S24" i="6"/>
  <c r="S25" i="6"/>
  <c r="S26" i="6"/>
  <c r="S27" i="6"/>
  <c r="S28" i="6"/>
  <c r="S29" i="6"/>
  <c r="R22" i="6"/>
  <c r="R23" i="6"/>
  <c r="R24" i="6"/>
  <c r="R25" i="6"/>
  <c r="R26" i="6"/>
  <c r="R27" i="6"/>
  <c r="R28" i="6"/>
  <c r="R29" i="6"/>
  <c r="Q22" i="6"/>
  <c r="Q23" i="6"/>
  <c r="Q24" i="6"/>
  <c r="Q25" i="6"/>
  <c r="Q26" i="6"/>
  <c r="Q27" i="6"/>
  <c r="Q28" i="6"/>
  <c r="Q29" i="6"/>
  <c r="P22" i="6"/>
  <c r="P23" i="6"/>
  <c r="P24" i="6"/>
  <c r="P25" i="6"/>
  <c r="P26" i="6"/>
  <c r="P27" i="6"/>
  <c r="P28" i="6"/>
  <c r="P29" i="6"/>
  <c r="M22" i="6"/>
  <c r="M23" i="6"/>
  <c r="M24" i="6"/>
  <c r="M25" i="6"/>
  <c r="M26" i="6"/>
  <c r="M27" i="6"/>
  <c r="M28" i="6"/>
  <c r="M29" i="6"/>
  <c r="J19" i="6"/>
  <c r="J20" i="6"/>
  <c r="J21" i="6"/>
  <c r="J22" i="6"/>
  <c r="J23" i="6"/>
  <c r="J24" i="6"/>
  <c r="J25" i="6"/>
  <c r="J26" i="6"/>
  <c r="J27" i="6"/>
  <c r="J28" i="6"/>
  <c r="J29" i="6"/>
  <c r="I18" i="6"/>
  <c r="I19" i="6"/>
  <c r="I20" i="6"/>
  <c r="I21" i="6"/>
  <c r="I22" i="6"/>
  <c r="I23" i="6"/>
  <c r="I24" i="6"/>
  <c r="I25" i="6"/>
  <c r="I26" i="6"/>
  <c r="I27" i="6"/>
  <c r="I28" i="6"/>
  <c r="I29" i="6"/>
  <c r="H18" i="6"/>
  <c r="H19" i="6"/>
  <c r="H20" i="6"/>
  <c r="H21" i="6"/>
  <c r="H22" i="6"/>
  <c r="H23" i="6"/>
  <c r="H24" i="6"/>
  <c r="H25" i="6"/>
  <c r="H26" i="6"/>
  <c r="H27" i="6"/>
  <c r="H28" i="6"/>
  <c r="H29" i="6"/>
  <c r="G22" i="6"/>
  <c r="G23" i="6"/>
  <c r="G24" i="6"/>
  <c r="G25" i="6"/>
  <c r="G26" i="6"/>
  <c r="G27" i="6"/>
  <c r="G28" i="6"/>
  <c r="G29" i="6"/>
  <c r="D22" i="6"/>
  <c r="D23" i="6"/>
  <c r="D24" i="6"/>
  <c r="D25" i="6"/>
  <c r="D26" i="6"/>
  <c r="D27" i="6"/>
  <c r="D28" i="6"/>
  <c r="D29" i="6"/>
  <c r="O8" i="6"/>
  <c r="N8" i="6"/>
  <c r="L8" i="6"/>
  <c r="K8" i="6"/>
  <c r="F8" i="6"/>
  <c r="E8" i="6"/>
  <c r="C8" i="6"/>
  <c r="B8" i="6"/>
  <c r="J22" i="4" l="1"/>
  <c r="J29" i="4"/>
  <c r="D34" i="5"/>
  <c r="J34" i="5"/>
  <c r="R38" i="7" l="1"/>
  <c r="R39" i="7"/>
  <c r="R40" i="7"/>
  <c r="R41" i="7"/>
  <c r="R42" i="7"/>
  <c r="R43" i="7"/>
  <c r="R44" i="7"/>
  <c r="R45" i="7"/>
  <c r="R46" i="7"/>
  <c r="R47" i="7"/>
  <c r="Q38" i="7"/>
  <c r="Q39" i="7"/>
  <c r="Q40" i="7"/>
  <c r="Q41" i="7"/>
  <c r="Q42" i="7"/>
  <c r="Q43" i="7"/>
  <c r="Q44" i="7"/>
  <c r="Q45" i="7"/>
  <c r="Q46" i="7"/>
  <c r="Q47" i="7"/>
  <c r="P41" i="7"/>
  <c r="S41" i="7" s="1"/>
  <c r="P42" i="7"/>
  <c r="P43" i="7"/>
  <c r="P44" i="7"/>
  <c r="P45" i="7"/>
  <c r="S45" i="7" s="1"/>
  <c r="P46" i="7"/>
  <c r="P47" i="7"/>
  <c r="P48" i="7"/>
  <c r="P38" i="7"/>
  <c r="P39" i="7"/>
  <c r="P40" i="7"/>
  <c r="M41" i="7"/>
  <c r="M42" i="7"/>
  <c r="S42" i="7" s="1"/>
  <c r="M43" i="7"/>
  <c r="M44" i="7"/>
  <c r="M45" i="7"/>
  <c r="M46" i="7"/>
  <c r="S46" i="7" s="1"/>
  <c r="M47" i="7"/>
  <c r="M48" i="7"/>
  <c r="I41" i="7"/>
  <c r="I42" i="7"/>
  <c r="I43" i="7"/>
  <c r="I44" i="7"/>
  <c r="I45" i="7"/>
  <c r="I46" i="7"/>
  <c r="I47" i="7"/>
  <c r="I38" i="7"/>
  <c r="I39" i="7"/>
  <c r="I40" i="7"/>
  <c r="H38" i="7"/>
  <c r="H39" i="7"/>
  <c r="H40" i="7"/>
  <c r="H41" i="7"/>
  <c r="H42" i="7"/>
  <c r="H43" i="7"/>
  <c r="H44" i="7"/>
  <c r="H45" i="7"/>
  <c r="H46" i="7"/>
  <c r="H47" i="7"/>
  <c r="H48" i="7"/>
  <c r="G38" i="7"/>
  <c r="G39" i="7"/>
  <c r="G40" i="7"/>
  <c r="G41" i="7"/>
  <c r="J41" i="7" s="1"/>
  <c r="G42" i="7"/>
  <c r="G43" i="7"/>
  <c r="G44" i="7"/>
  <c r="G45" i="7"/>
  <c r="J45" i="7" s="1"/>
  <c r="G46" i="7"/>
  <c r="G47" i="7"/>
  <c r="G48" i="7"/>
  <c r="D41" i="7"/>
  <c r="D42" i="7"/>
  <c r="J42" i="7" s="1"/>
  <c r="D43" i="7"/>
  <c r="J43" i="7" s="1"/>
  <c r="D44" i="7"/>
  <c r="J44" i="7" s="1"/>
  <c r="D45" i="7"/>
  <c r="D46" i="7"/>
  <c r="D47" i="7"/>
  <c r="J47" i="7" s="1"/>
  <c r="D48" i="7"/>
  <c r="J48" i="7" s="1"/>
  <c r="H9" i="6"/>
  <c r="D35" i="4"/>
  <c r="F35" i="4"/>
  <c r="G35" i="4"/>
  <c r="I35" i="4"/>
  <c r="J35" i="4"/>
  <c r="R63" i="11"/>
  <c r="R64" i="11"/>
  <c r="R65" i="11"/>
  <c r="Q63" i="11"/>
  <c r="Q64" i="11"/>
  <c r="Q65" i="11"/>
  <c r="P63" i="11"/>
  <c r="P64" i="11"/>
  <c r="P65" i="11"/>
  <c r="M63" i="11"/>
  <c r="S63" i="11" s="1"/>
  <c r="M64" i="11"/>
  <c r="M65" i="11"/>
  <c r="I63" i="11"/>
  <c r="I64" i="11"/>
  <c r="I65" i="11"/>
  <c r="H63" i="11"/>
  <c r="H64" i="11"/>
  <c r="H65" i="11"/>
  <c r="G63" i="11"/>
  <c r="G64" i="11"/>
  <c r="G65" i="11"/>
  <c r="D63" i="11"/>
  <c r="D64" i="11"/>
  <c r="D65" i="11"/>
  <c r="R47" i="11"/>
  <c r="R48" i="11"/>
  <c r="R49" i="11"/>
  <c r="Q47" i="11"/>
  <c r="Q48" i="11"/>
  <c r="Q49" i="11"/>
  <c r="P47" i="11"/>
  <c r="P48" i="11"/>
  <c r="P49" i="11"/>
  <c r="S49" i="11" s="1"/>
  <c r="M47" i="11"/>
  <c r="M48" i="11"/>
  <c r="M49" i="11"/>
  <c r="G46" i="11"/>
  <c r="G47" i="11"/>
  <c r="G48" i="11"/>
  <c r="G49" i="11"/>
  <c r="D46" i="11"/>
  <c r="D47" i="11"/>
  <c r="J47" i="11" s="1"/>
  <c r="D48" i="11"/>
  <c r="J48" i="11" s="1"/>
  <c r="D49" i="11"/>
  <c r="R33" i="11"/>
  <c r="R34" i="11"/>
  <c r="R35" i="11"/>
  <c r="Q33" i="11"/>
  <c r="Q34" i="11"/>
  <c r="Q35" i="11"/>
  <c r="P33" i="11"/>
  <c r="P34" i="11"/>
  <c r="P35" i="11"/>
  <c r="S35" i="11" s="1"/>
  <c r="M34" i="11"/>
  <c r="M35" i="11"/>
  <c r="I33" i="11"/>
  <c r="I34" i="11"/>
  <c r="I35" i="11"/>
  <c r="H33" i="11"/>
  <c r="H34" i="11"/>
  <c r="H35" i="11"/>
  <c r="G33" i="11"/>
  <c r="G34" i="11"/>
  <c r="G35" i="11"/>
  <c r="D33" i="11"/>
  <c r="J33" i="11" s="1"/>
  <c r="D34" i="11"/>
  <c r="D35" i="11"/>
  <c r="R18" i="11"/>
  <c r="R19" i="11"/>
  <c r="Q18" i="11"/>
  <c r="Q19" i="11"/>
  <c r="P18" i="11"/>
  <c r="P19" i="11"/>
  <c r="S19" i="11" s="1"/>
  <c r="M18" i="11"/>
  <c r="M19" i="11"/>
  <c r="I18" i="11"/>
  <c r="I19" i="11"/>
  <c r="H18" i="11"/>
  <c r="H19" i="11"/>
  <c r="G18" i="11"/>
  <c r="G19" i="11"/>
  <c r="J19" i="11" s="1"/>
  <c r="D18" i="11"/>
  <c r="D19" i="11"/>
  <c r="R122" i="10"/>
  <c r="R123" i="10"/>
  <c r="R124" i="10"/>
  <c r="R125" i="10"/>
  <c r="R126" i="10"/>
  <c r="R127" i="10"/>
  <c r="Q122" i="10"/>
  <c r="Q123" i="10"/>
  <c r="Q124" i="10"/>
  <c r="Q125" i="10"/>
  <c r="Q126" i="10"/>
  <c r="Q127" i="10"/>
  <c r="P122" i="10"/>
  <c r="P123" i="10"/>
  <c r="P124" i="10"/>
  <c r="P125" i="10"/>
  <c r="P126" i="10"/>
  <c r="P127" i="10"/>
  <c r="M122" i="10"/>
  <c r="S122" i="10" s="1"/>
  <c r="M123" i="10"/>
  <c r="M124" i="10"/>
  <c r="M125" i="10"/>
  <c r="S125" i="10" s="1"/>
  <c r="M126" i="10"/>
  <c r="S126" i="10" s="1"/>
  <c r="M127" i="10"/>
  <c r="H122" i="10"/>
  <c r="H123" i="10"/>
  <c r="H124" i="10"/>
  <c r="H125" i="10"/>
  <c r="H126" i="10"/>
  <c r="H127" i="10"/>
  <c r="I120" i="10"/>
  <c r="I121" i="10"/>
  <c r="I122" i="10"/>
  <c r="I123" i="10"/>
  <c r="I124" i="10"/>
  <c r="I125" i="10"/>
  <c r="I126" i="10"/>
  <c r="I127" i="10"/>
  <c r="G120" i="10"/>
  <c r="G121" i="10"/>
  <c r="G122" i="10"/>
  <c r="G123" i="10"/>
  <c r="G124" i="10"/>
  <c r="G125" i="10"/>
  <c r="G126" i="10"/>
  <c r="G127" i="10"/>
  <c r="D120" i="10"/>
  <c r="J120" i="10" s="1"/>
  <c r="D121" i="10"/>
  <c r="J121" i="10" s="1"/>
  <c r="D122" i="10"/>
  <c r="D123" i="10"/>
  <c r="J123" i="10" s="1"/>
  <c r="D124" i="10"/>
  <c r="J124" i="10" s="1"/>
  <c r="D125" i="10"/>
  <c r="J125" i="10" s="1"/>
  <c r="D126" i="10"/>
  <c r="D127" i="10"/>
  <c r="J127" i="10" s="1"/>
  <c r="R91" i="10"/>
  <c r="R92" i="10"/>
  <c r="R93" i="10"/>
  <c r="Q91" i="10"/>
  <c r="Q92" i="10"/>
  <c r="Q93" i="10"/>
  <c r="P91" i="10"/>
  <c r="P92" i="10"/>
  <c r="P93" i="10"/>
  <c r="M91" i="10"/>
  <c r="S91" i="10" s="1"/>
  <c r="M92" i="10"/>
  <c r="M93" i="10"/>
  <c r="I88" i="10"/>
  <c r="I89" i="10"/>
  <c r="I90" i="10"/>
  <c r="I91" i="10"/>
  <c r="I92" i="10"/>
  <c r="I93" i="10"/>
  <c r="H88" i="10"/>
  <c r="H89" i="10"/>
  <c r="H90" i="10"/>
  <c r="H91" i="10"/>
  <c r="H92" i="10"/>
  <c r="H93" i="10"/>
  <c r="G93" i="10"/>
  <c r="G88" i="10"/>
  <c r="G89" i="10"/>
  <c r="G90" i="10"/>
  <c r="G91" i="10"/>
  <c r="G92" i="10"/>
  <c r="D91" i="10"/>
  <c r="D92" i="10"/>
  <c r="D93" i="10"/>
  <c r="R61" i="10"/>
  <c r="R62" i="10"/>
  <c r="R63" i="10"/>
  <c r="R64" i="10"/>
  <c r="Q61" i="10"/>
  <c r="Q62" i="10"/>
  <c r="Q63" i="10"/>
  <c r="Q64" i="10"/>
  <c r="P61" i="10"/>
  <c r="P62" i="10"/>
  <c r="P63" i="10"/>
  <c r="P64" i="10"/>
  <c r="M61" i="10"/>
  <c r="S61" i="10" s="1"/>
  <c r="M62" i="10"/>
  <c r="S62" i="10" s="1"/>
  <c r="M63" i="10"/>
  <c r="M64" i="10"/>
  <c r="I61" i="10"/>
  <c r="I62" i="10"/>
  <c r="I63" i="10"/>
  <c r="I64" i="10"/>
  <c r="H61" i="10"/>
  <c r="H62" i="10"/>
  <c r="H63" i="10"/>
  <c r="H64" i="10"/>
  <c r="G61" i="10"/>
  <c r="G62" i="10"/>
  <c r="G63" i="10"/>
  <c r="G64" i="10"/>
  <c r="J64" i="10" s="1"/>
  <c r="D64" i="10"/>
  <c r="R53" i="10"/>
  <c r="R54" i="10"/>
  <c r="Q53" i="10"/>
  <c r="Q54" i="10"/>
  <c r="M53" i="10"/>
  <c r="S53" i="10" s="1"/>
  <c r="M54" i="10"/>
  <c r="S54" i="10" s="1"/>
  <c r="I53" i="10"/>
  <c r="I54" i="10"/>
  <c r="H53" i="10"/>
  <c r="H54" i="10"/>
  <c r="G53" i="10"/>
  <c r="G54" i="10"/>
  <c r="D53" i="10"/>
  <c r="D54" i="10"/>
  <c r="R32" i="10"/>
  <c r="R33" i="10"/>
  <c r="R34" i="10"/>
  <c r="R35" i="10"/>
  <c r="R36" i="10"/>
  <c r="R37" i="10"/>
  <c r="R38" i="10"/>
  <c r="R39" i="10"/>
  <c r="R40" i="10"/>
  <c r="Q32" i="10"/>
  <c r="Q33" i="10"/>
  <c r="Q34" i="10"/>
  <c r="Q35" i="10"/>
  <c r="Q36" i="10"/>
  <c r="Q37" i="10"/>
  <c r="Q38" i="10"/>
  <c r="Q39" i="10"/>
  <c r="Q40" i="10"/>
  <c r="P32" i="10"/>
  <c r="P33" i="10"/>
  <c r="P34" i="10"/>
  <c r="P35" i="10"/>
  <c r="P36" i="10"/>
  <c r="P37" i="10"/>
  <c r="P38" i="10"/>
  <c r="P39" i="10"/>
  <c r="P40" i="10"/>
  <c r="M32" i="10"/>
  <c r="M33" i="10"/>
  <c r="M34" i="10"/>
  <c r="M35" i="10"/>
  <c r="M36" i="10"/>
  <c r="M37" i="10"/>
  <c r="M38" i="10"/>
  <c r="M39" i="10"/>
  <c r="M40" i="10"/>
  <c r="I32" i="10"/>
  <c r="I33" i="10"/>
  <c r="I34" i="10"/>
  <c r="I35" i="10"/>
  <c r="I36" i="10"/>
  <c r="I37" i="10"/>
  <c r="I38" i="10"/>
  <c r="I39" i="10"/>
  <c r="I40" i="10"/>
  <c r="H32" i="10"/>
  <c r="H33" i="10"/>
  <c r="H34" i="10"/>
  <c r="H35" i="10"/>
  <c r="H36" i="10"/>
  <c r="H37" i="10"/>
  <c r="H38" i="10"/>
  <c r="H39" i="10"/>
  <c r="H40" i="10"/>
  <c r="G32" i="10"/>
  <c r="G33" i="10"/>
  <c r="G34" i="10"/>
  <c r="J34" i="10" s="1"/>
  <c r="G35" i="10"/>
  <c r="G36" i="10"/>
  <c r="G37" i="10"/>
  <c r="G38" i="10"/>
  <c r="J38" i="10" s="1"/>
  <c r="G39" i="10"/>
  <c r="G40" i="10"/>
  <c r="D32" i="10"/>
  <c r="D33" i="10"/>
  <c r="D34" i="10"/>
  <c r="D35" i="10"/>
  <c r="D36" i="10"/>
  <c r="D37" i="10"/>
  <c r="D38" i="10"/>
  <c r="D39" i="10"/>
  <c r="D40" i="10"/>
  <c r="R429" i="9"/>
  <c r="R430" i="9"/>
  <c r="R431" i="9"/>
  <c r="R432" i="9"/>
  <c r="R433" i="9"/>
  <c r="R434" i="9"/>
  <c r="R435" i="9"/>
  <c r="R436" i="9"/>
  <c r="R437" i="9"/>
  <c r="R438" i="9"/>
  <c r="R439" i="9"/>
  <c r="R440" i="9"/>
  <c r="R441" i="9"/>
  <c r="R442" i="9"/>
  <c r="R443" i="9"/>
  <c r="R444" i="9"/>
  <c r="R445" i="9"/>
  <c r="R446" i="9"/>
  <c r="R447" i="9"/>
  <c r="R448" i="9"/>
  <c r="R449" i="9"/>
  <c r="R450" i="9"/>
  <c r="R451" i="9"/>
  <c r="R452" i="9"/>
  <c r="R453" i="9"/>
  <c r="R454" i="9"/>
  <c r="R455" i="9"/>
  <c r="R456" i="9"/>
  <c r="R457" i="9"/>
  <c r="R458" i="9"/>
  <c r="R459" i="9"/>
  <c r="R460" i="9"/>
  <c r="R461" i="9"/>
  <c r="R462" i="9"/>
  <c r="R463" i="9"/>
  <c r="R464" i="9"/>
  <c r="R465" i="9"/>
  <c r="R466" i="9"/>
  <c r="R467" i="9"/>
  <c r="R468" i="9"/>
  <c r="R469" i="9"/>
  <c r="R470" i="9"/>
  <c r="R471" i="9"/>
  <c r="R472" i="9"/>
  <c r="R473" i="9"/>
  <c r="R474" i="9"/>
  <c r="R475" i="9"/>
  <c r="R476" i="9"/>
  <c r="R477" i="9"/>
  <c r="R478" i="9"/>
  <c r="R479" i="9"/>
  <c r="R480" i="9"/>
  <c r="R481" i="9"/>
  <c r="R482" i="9"/>
  <c r="R483" i="9"/>
  <c r="R484" i="9"/>
  <c r="R485" i="9"/>
  <c r="R486" i="9"/>
  <c r="R487" i="9"/>
  <c r="R488" i="9"/>
  <c r="R489" i="9"/>
  <c r="R490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P429" i="9"/>
  <c r="P430" i="9"/>
  <c r="P431" i="9"/>
  <c r="P432" i="9"/>
  <c r="P433" i="9"/>
  <c r="P434" i="9"/>
  <c r="P435" i="9"/>
  <c r="P436" i="9"/>
  <c r="P437" i="9"/>
  <c r="P438" i="9"/>
  <c r="P439" i="9"/>
  <c r="P440" i="9"/>
  <c r="P441" i="9"/>
  <c r="P442" i="9"/>
  <c r="P443" i="9"/>
  <c r="P444" i="9"/>
  <c r="P445" i="9"/>
  <c r="P446" i="9"/>
  <c r="P447" i="9"/>
  <c r="P448" i="9"/>
  <c r="P449" i="9"/>
  <c r="P450" i="9"/>
  <c r="P451" i="9"/>
  <c r="P452" i="9"/>
  <c r="P453" i="9"/>
  <c r="P454" i="9"/>
  <c r="P455" i="9"/>
  <c r="P456" i="9"/>
  <c r="P457" i="9"/>
  <c r="P458" i="9"/>
  <c r="P459" i="9"/>
  <c r="P460" i="9"/>
  <c r="P461" i="9"/>
  <c r="P462" i="9"/>
  <c r="P463" i="9"/>
  <c r="P464" i="9"/>
  <c r="P465" i="9"/>
  <c r="P466" i="9"/>
  <c r="P467" i="9"/>
  <c r="P468" i="9"/>
  <c r="P469" i="9"/>
  <c r="P470" i="9"/>
  <c r="P471" i="9"/>
  <c r="P472" i="9"/>
  <c r="P473" i="9"/>
  <c r="P474" i="9"/>
  <c r="P475" i="9"/>
  <c r="P476" i="9"/>
  <c r="P477" i="9"/>
  <c r="P478" i="9"/>
  <c r="P479" i="9"/>
  <c r="P480" i="9"/>
  <c r="P481" i="9"/>
  <c r="P482" i="9"/>
  <c r="P483" i="9"/>
  <c r="P484" i="9"/>
  <c r="P485" i="9"/>
  <c r="P486" i="9"/>
  <c r="P487" i="9"/>
  <c r="P488" i="9"/>
  <c r="P489" i="9"/>
  <c r="P490" i="9"/>
  <c r="M429" i="9"/>
  <c r="S429" i="9" s="1"/>
  <c r="M430" i="9"/>
  <c r="M431" i="9"/>
  <c r="M432" i="9"/>
  <c r="S432" i="9" s="1"/>
  <c r="M433" i="9"/>
  <c r="S433" i="9" s="1"/>
  <c r="M434" i="9"/>
  <c r="M435" i="9"/>
  <c r="M436" i="9"/>
  <c r="S436" i="9" s="1"/>
  <c r="M437" i="9"/>
  <c r="S437" i="9" s="1"/>
  <c r="M438" i="9"/>
  <c r="M439" i="9"/>
  <c r="M440" i="9"/>
  <c r="S440" i="9" s="1"/>
  <c r="M441" i="9"/>
  <c r="S441" i="9" s="1"/>
  <c r="M442" i="9"/>
  <c r="M443" i="9"/>
  <c r="M444" i="9"/>
  <c r="S444" i="9" s="1"/>
  <c r="M445" i="9"/>
  <c r="S445" i="9" s="1"/>
  <c r="M446" i="9"/>
  <c r="M447" i="9"/>
  <c r="M448" i="9"/>
  <c r="S448" i="9" s="1"/>
  <c r="M449" i="9"/>
  <c r="S449" i="9" s="1"/>
  <c r="M450" i="9"/>
  <c r="M451" i="9"/>
  <c r="M452" i="9"/>
  <c r="S452" i="9" s="1"/>
  <c r="M453" i="9"/>
  <c r="S453" i="9" s="1"/>
  <c r="M454" i="9"/>
  <c r="M455" i="9"/>
  <c r="M456" i="9"/>
  <c r="S456" i="9" s="1"/>
  <c r="M457" i="9"/>
  <c r="S457" i="9" s="1"/>
  <c r="M458" i="9"/>
  <c r="M459" i="9"/>
  <c r="M460" i="9"/>
  <c r="S460" i="9" s="1"/>
  <c r="M461" i="9"/>
  <c r="S461" i="9" s="1"/>
  <c r="M462" i="9"/>
  <c r="M463" i="9"/>
  <c r="M464" i="9"/>
  <c r="S464" i="9" s="1"/>
  <c r="M465" i="9"/>
  <c r="S465" i="9" s="1"/>
  <c r="M466" i="9"/>
  <c r="M467" i="9"/>
  <c r="M468" i="9"/>
  <c r="S468" i="9" s="1"/>
  <c r="M469" i="9"/>
  <c r="S469" i="9" s="1"/>
  <c r="M470" i="9"/>
  <c r="M471" i="9"/>
  <c r="M472" i="9"/>
  <c r="S472" i="9" s="1"/>
  <c r="M473" i="9"/>
  <c r="S473" i="9" s="1"/>
  <c r="M474" i="9"/>
  <c r="M475" i="9"/>
  <c r="M476" i="9"/>
  <c r="S476" i="9" s="1"/>
  <c r="M477" i="9"/>
  <c r="S477" i="9" s="1"/>
  <c r="M478" i="9"/>
  <c r="M479" i="9"/>
  <c r="M480" i="9"/>
  <c r="S480" i="9" s="1"/>
  <c r="M481" i="9"/>
  <c r="S481" i="9" s="1"/>
  <c r="M482" i="9"/>
  <c r="M483" i="9"/>
  <c r="M484" i="9"/>
  <c r="S484" i="9" s="1"/>
  <c r="M485" i="9"/>
  <c r="S485" i="9" s="1"/>
  <c r="M486" i="9"/>
  <c r="M487" i="9"/>
  <c r="M488" i="9"/>
  <c r="S488" i="9" s="1"/>
  <c r="M489" i="9"/>
  <c r="S489" i="9" s="1"/>
  <c r="M490" i="9"/>
  <c r="J429" i="9"/>
  <c r="J430" i="9"/>
  <c r="J433" i="9"/>
  <c r="J434" i="9"/>
  <c r="J437" i="9"/>
  <c r="J438" i="9"/>
  <c r="J441" i="9"/>
  <c r="J442" i="9"/>
  <c r="J445" i="9"/>
  <c r="J446" i="9"/>
  <c r="J449" i="9"/>
  <c r="J450" i="9"/>
  <c r="J453" i="9"/>
  <c r="J454" i="9"/>
  <c r="J457" i="9"/>
  <c r="J458" i="9"/>
  <c r="J461" i="9"/>
  <c r="J462" i="9"/>
  <c r="J465" i="9"/>
  <c r="J466" i="9"/>
  <c r="J469" i="9"/>
  <c r="J470" i="9"/>
  <c r="J473" i="9"/>
  <c r="J474" i="9"/>
  <c r="J477" i="9"/>
  <c r="J478" i="9"/>
  <c r="J481" i="9"/>
  <c r="J482" i="9"/>
  <c r="J485" i="9"/>
  <c r="J486" i="9"/>
  <c r="J489" i="9"/>
  <c r="J490" i="9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R178" i="8"/>
  <c r="R179" i="8"/>
  <c r="R180" i="8"/>
  <c r="R181" i="8"/>
  <c r="R182" i="8"/>
  <c r="R183" i="8"/>
  <c r="R184" i="8"/>
  <c r="R185" i="8"/>
  <c r="R186" i="8"/>
  <c r="R187" i="8"/>
  <c r="R188" i="8"/>
  <c r="R189" i="8"/>
  <c r="R190" i="8"/>
  <c r="R191" i="8"/>
  <c r="R192" i="8"/>
  <c r="R193" i="8"/>
  <c r="R194" i="8"/>
  <c r="R195" i="8"/>
  <c r="R196" i="8"/>
  <c r="R197" i="8"/>
  <c r="R145" i="8"/>
  <c r="R146" i="8"/>
  <c r="R147" i="8"/>
  <c r="R148" i="8"/>
  <c r="R149" i="8"/>
  <c r="R150" i="8"/>
  <c r="R151" i="8"/>
  <c r="R152" i="8"/>
  <c r="R153" i="8"/>
  <c r="R154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46" i="8"/>
  <c r="Q147" i="8"/>
  <c r="Q148" i="8"/>
  <c r="Q149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46" i="8"/>
  <c r="P147" i="8"/>
  <c r="P148" i="8"/>
  <c r="P149" i="8"/>
  <c r="P150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S179" i="8" s="1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47" i="8"/>
  <c r="M148" i="8"/>
  <c r="M149" i="8"/>
  <c r="M150" i="8"/>
  <c r="M151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46" i="8"/>
  <c r="I147" i="8"/>
  <c r="I148" i="8"/>
  <c r="I149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46" i="8"/>
  <c r="H147" i="8"/>
  <c r="H148" i="8"/>
  <c r="H149" i="8"/>
  <c r="H150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46" i="8"/>
  <c r="G147" i="8"/>
  <c r="G148" i="8"/>
  <c r="G149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47" i="8"/>
  <c r="D148" i="8"/>
  <c r="D149" i="8"/>
  <c r="D150" i="8"/>
  <c r="D146" i="8"/>
  <c r="M40" i="7"/>
  <c r="S40" i="7" s="1"/>
  <c r="D38" i="7"/>
  <c r="J38" i="7" s="1"/>
  <c r="D39" i="7"/>
  <c r="J39" i="7" s="1"/>
  <c r="D40" i="7"/>
  <c r="J40" i="7" s="1"/>
  <c r="R19" i="6"/>
  <c r="R20" i="6"/>
  <c r="R21" i="6"/>
  <c r="Q19" i="6"/>
  <c r="Q20" i="6"/>
  <c r="Q21" i="6"/>
  <c r="P19" i="6"/>
  <c r="P20" i="6"/>
  <c r="P21" i="6"/>
  <c r="M19" i="6"/>
  <c r="M20" i="6"/>
  <c r="S20" i="6" s="1"/>
  <c r="M21" i="6"/>
  <c r="S21" i="6" s="1"/>
  <c r="G19" i="6"/>
  <c r="G20" i="6"/>
  <c r="G21" i="6"/>
  <c r="D19" i="6"/>
  <c r="D20" i="6"/>
  <c r="D21" i="6"/>
  <c r="S65" i="11" l="1"/>
  <c r="S64" i="11"/>
  <c r="S18" i="11"/>
  <c r="S34" i="11"/>
  <c r="S48" i="11"/>
  <c r="S47" i="11"/>
  <c r="J49" i="11"/>
  <c r="J65" i="11"/>
  <c r="J64" i="11"/>
  <c r="J46" i="11"/>
  <c r="J63" i="11"/>
  <c r="S63" i="10"/>
  <c r="S92" i="10"/>
  <c r="S124" i="10"/>
  <c r="S93" i="10"/>
  <c r="S127" i="10"/>
  <c r="S123" i="10"/>
  <c r="J126" i="10"/>
  <c r="J122" i="10"/>
  <c r="J39" i="10"/>
  <c r="J35" i="10"/>
  <c r="J54" i="10"/>
  <c r="J53" i="10"/>
  <c r="J91" i="10"/>
  <c r="S487" i="9"/>
  <c r="S483" i="9"/>
  <c r="S479" i="9"/>
  <c r="S475" i="9"/>
  <c r="S471" i="9"/>
  <c r="S467" i="9"/>
  <c r="S463" i="9"/>
  <c r="S459" i="9"/>
  <c r="S455" i="9"/>
  <c r="S451" i="9"/>
  <c r="S447" i="9"/>
  <c r="S443" i="9"/>
  <c r="S439" i="9"/>
  <c r="S435" i="9"/>
  <c r="S431" i="9"/>
  <c r="S490" i="9"/>
  <c r="S486" i="9"/>
  <c r="S482" i="9"/>
  <c r="S478" i="9"/>
  <c r="S474" i="9"/>
  <c r="S470" i="9"/>
  <c r="S466" i="9"/>
  <c r="S462" i="9"/>
  <c r="S458" i="9"/>
  <c r="S454" i="9"/>
  <c r="S450" i="9"/>
  <c r="S446" i="9"/>
  <c r="S442" i="9"/>
  <c r="S438" i="9"/>
  <c r="S434" i="9"/>
  <c r="S430" i="9"/>
  <c r="J46" i="7"/>
  <c r="S48" i="7"/>
  <c r="S44" i="7"/>
  <c r="S47" i="7"/>
  <c r="S43" i="7"/>
  <c r="S19" i="6"/>
  <c r="J35" i="11"/>
  <c r="J18" i="11"/>
  <c r="J34" i="11"/>
  <c r="J93" i="10"/>
  <c r="J37" i="10"/>
  <c r="J33" i="10"/>
  <c r="J40" i="10"/>
  <c r="J36" i="10"/>
  <c r="J32" i="10"/>
  <c r="J92" i="10"/>
  <c r="S39" i="10"/>
  <c r="S35" i="10"/>
  <c r="S64" i="10"/>
  <c r="S37" i="10"/>
  <c r="S33" i="10"/>
  <c r="S38" i="10"/>
  <c r="S34" i="10"/>
  <c r="S40" i="10"/>
  <c r="S36" i="10"/>
  <c r="S32" i="10"/>
  <c r="J488" i="9"/>
  <c r="J484" i="9"/>
  <c r="J480" i="9"/>
  <c r="J476" i="9"/>
  <c r="J472" i="9"/>
  <c r="J468" i="9"/>
  <c r="J464" i="9"/>
  <c r="J460" i="9"/>
  <c r="J456" i="9"/>
  <c r="J452" i="9"/>
  <c r="J448" i="9"/>
  <c r="J444" i="9"/>
  <c r="J440" i="9"/>
  <c r="J436" i="9"/>
  <c r="J432" i="9"/>
  <c r="J487" i="9"/>
  <c r="J483" i="9"/>
  <c r="J479" i="9"/>
  <c r="J475" i="9"/>
  <c r="J471" i="9"/>
  <c r="J467" i="9"/>
  <c r="J463" i="9"/>
  <c r="J459" i="9"/>
  <c r="J455" i="9"/>
  <c r="J451" i="9"/>
  <c r="J447" i="9"/>
  <c r="J443" i="9"/>
  <c r="J439" i="9"/>
  <c r="J435" i="9"/>
  <c r="J431" i="9"/>
  <c r="J185" i="8"/>
  <c r="S185" i="8"/>
  <c r="J181" i="8"/>
  <c r="J177" i="8"/>
  <c r="J173" i="8"/>
  <c r="J169" i="8"/>
  <c r="J164" i="8"/>
  <c r="J160" i="8"/>
  <c r="J156" i="8"/>
  <c r="J152" i="8"/>
  <c r="S181" i="8"/>
  <c r="S177" i="8"/>
  <c r="S173" i="8"/>
  <c r="S169" i="8"/>
  <c r="S164" i="8"/>
  <c r="S160" i="8"/>
  <c r="S156" i="8"/>
  <c r="S152" i="8"/>
  <c r="J196" i="8"/>
  <c r="J192" i="8"/>
  <c r="J188" i="8"/>
  <c r="S192" i="8"/>
  <c r="S188" i="8"/>
  <c r="J148" i="8"/>
  <c r="S148" i="8"/>
  <c r="J197" i="8"/>
  <c r="J193" i="8"/>
  <c r="J189" i="8"/>
  <c r="J186" i="8"/>
  <c r="S197" i="8"/>
  <c r="S193" i="8"/>
  <c r="S149" i="8"/>
  <c r="J146" i="8"/>
  <c r="J190" i="8"/>
  <c r="J184" i="8"/>
  <c r="J183" i="8"/>
  <c r="J179" i="8"/>
  <c r="J175" i="8"/>
  <c r="J171" i="8"/>
  <c r="J166" i="8"/>
  <c r="J162" i="8"/>
  <c r="J158" i="8"/>
  <c r="J154" i="8"/>
  <c r="S194" i="8"/>
  <c r="S190" i="8"/>
  <c r="S184" i="8"/>
  <c r="S183" i="8"/>
  <c r="S175" i="8"/>
  <c r="S171" i="8"/>
  <c r="S166" i="8"/>
  <c r="S162" i="8"/>
  <c r="S158" i="8"/>
  <c r="S154" i="8"/>
  <c r="J150" i="8"/>
  <c r="J195" i="8"/>
  <c r="J151" i="8"/>
  <c r="S195" i="8"/>
  <c r="S191" i="8"/>
  <c r="S187" i="8"/>
  <c r="S180" i="8"/>
  <c r="S176" i="8"/>
  <c r="S172" i="8"/>
  <c r="S168" i="8"/>
  <c r="S167" i="8"/>
  <c r="S163" i="8"/>
  <c r="S159" i="8"/>
  <c r="S155" i="8"/>
  <c r="S150" i="8"/>
  <c r="J147" i="8"/>
  <c r="S151" i="8"/>
  <c r="J182" i="8"/>
  <c r="J178" i="8"/>
  <c r="J174" i="8"/>
  <c r="J170" i="8"/>
  <c r="J165" i="8"/>
  <c r="J161" i="8"/>
  <c r="J157" i="8"/>
  <c r="J153" i="8"/>
  <c r="J191" i="8"/>
  <c r="J187" i="8"/>
  <c r="J176" i="8"/>
  <c r="J167" i="8"/>
  <c r="J159" i="8"/>
  <c r="J194" i="8"/>
  <c r="J149" i="8"/>
  <c r="J180" i="8"/>
  <c r="J172" i="8"/>
  <c r="J168" i="8"/>
  <c r="J163" i="8"/>
  <c r="J155" i="8"/>
  <c r="S196" i="8"/>
  <c r="S147" i="8"/>
  <c r="S189" i="8"/>
  <c r="S186" i="8"/>
  <c r="S182" i="8"/>
  <c r="S178" i="8"/>
  <c r="S174" i="8"/>
  <c r="S170" i="8"/>
  <c r="S165" i="8"/>
  <c r="S161" i="8"/>
  <c r="S157" i="8"/>
  <c r="S153" i="8"/>
  <c r="R9" i="11"/>
  <c r="R10" i="11"/>
  <c r="R11" i="11"/>
  <c r="R12" i="11"/>
  <c r="R13" i="11"/>
  <c r="R14" i="11"/>
  <c r="R15" i="11"/>
  <c r="R16" i="11"/>
  <c r="R17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6" i="11"/>
  <c r="R37" i="11"/>
  <c r="R38" i="11"/>
  <c r="R39" i="11"/>
  <c r="R40" i="11"/>
  <c r="R41" i="11"/>
  <c r="R42" i="11"/>
  <c r="R43" i="11"/>
  <c r="R44" i="11"/>
  <c r="R45" i="11"/>
  <c r="R46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6" i="11"/>
  <c r="R8" i="11"/>
  <c r="Q9" i="11"/>
  <c r="Q10" i="11"/>
  <c r="Q11" i="11"/>
  <c r="Q12" i="11"/>
  <c r="Q13" i="11"/>
  <c r="Q14" i="11"/>
  <c r="Q15" i="11"/>
  <c r="Q16" i="11"/>
  <c r="Q17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6" i="11"/>
  <c r="Q37" i="11"/>
  <c r="Q38" i="11"/>
  <c r="Q39" i="11"/>
  <c r="Q40" i="11"/>
  <c r="Q41" i="11"/>
  <c r="Q42" i="11"/>
  <c r="Q43" i="11"/>
  <c r="Q44" i="11"/>
  <c r="Q45" i="11"/>
  <c r="Q46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6" i="11"/>
  <c r="Q8" i="11"/>
  <c r="P9" i="11"/>
  <c r="P10" i="11"/>
  <c r="P11" i="11"/>
  <c r="P12" i="11"/>
  <c r="P13" i="11"/>
  <c r="P14" i="11"/>
  <c r="P15" i="11"/>
  <c r="P16" i="11"/>
  <c r="P17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6" i="11"/>
  <c r="P37" i="11"/>
  <c r="P38" i="11"/>
  <c r="P39" i="11"/>
  <c r="P40" i="11"/>
  <c r="P41" i="11"/>
  <c r="P42" i="11"/>
  <c r="P43" i="11"/>
  <c r="P44" i="11"/>
  <c r="P45" i="11"/>
  <c r="P46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6" i="11"/>
  <c r="P8" i="11"/>
  <c r="M9" i="11"/>
  <c r="M10" i="11"/>
  <c r="M11" i="11"/>
  <c r="M12" i="11"/>
  <c r="M13" i="11"/>
  <c r="M14" i="11"/>
  <c r="M15" i="11"/>
  <c r="M16" i="11"/>
  <c r="M17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S33" i="11" s="1"/>
  <c r="M36" i="11"/>
  <c r="M37" i="11"/>
  <c r="M38" i="11"/>
  <c r="M39" i="11"/>
  <c r="M40" i="11"/>
  <c r="M41" i="11"/>
  <c r="M42" i="11"/>
  <c r="M43" i="11"/>
  <c r="M44" i="11"/>
  <c r="M45" i="11"/>
  <c r="M46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6" i="11"/>
  <c r="M8" i="11"/>
  <c r="I9" i="11"/>
  <c r="I10" i="11"/>
  <c r="I11" i="11"/>
  <c r="I12" i="11"/>
  <c r="I13" i="11"/>
  <c r="I14" i="11"/>
  <c r="I15" i="11"/>
  <c r="I16" i="11"/>
  <c r="I17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6" i="11"/>
  <c r="I37" i="11"/>
  <c r="I38" i="11"/>
  <c r="I39" i="11"/>
  <c r="I40" i="11"/>
  <c r="I41" i="11"/>
  <c r="I42" i="11"/>
  <c r="I43" i="11"/>
  <c r="I44" i="11"/>
  <c r="I45" i="11"/>
  <c r="I46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6" i="11"/>
  <c r="I8" i="11"/>
  <c r="H9" i="11"/>
  <c r="H10" i="11"/>
  <c r="H11" i="11"/>
  <c r="H12" i="11"/>
  <c r="H13" i="11"/>
  <c r="H14" i="11"/>
  <c r="H15" i="11"/>
  <c r="H16" i="11"/>
  <c r="H17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6" i="11"/>
  <c r="H37" i="11"/>
  <c r="H38" i="11"/>
  <c r="H39" i="11"/>
  <c r="H40" i="11"/>
  <c r="H41" i="11"/>
  <c r="H42" i="11"/>
  <c r="H43" i="11"/>
  <c r="H44" i="11"/>
  <c r="H45" i="11"/>
  <c r="H46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6" i="11"/>
  <c r="H8" i="11"/>
  <c r="G9" i="11"/>
  <c r="G10" i="11"/>
  <c r="G11" i="11"/>
  <c r="G12" i="11"/>
  <c r="G13" i="11"/>
  <c r="G14" i="11"/>
  <c r="G15" i="11"/>
  <c r="G16" i="11"/>
  <c r="G17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6" i="11"/>
  <c r="G37" i="11"/>
  <c r="G38" i="11"/>
  <c r="G39" i="11"/>
  <c r="G40" i="11"/>
  <c r="G41" i="11"/>
  <c r="G42" i="11"/>
  <c r="G43" i="11"/>
  <c r="G44" i="11"/>
  <c r="G45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6" i="11"/>
  <c r="G8" i="11"/>
  <c r="D9" i="11"/>
  <c r="D10" i="11"/>
  <c r="D11" i="11"/>
  <c r="D12" i="11"/>
  <c r="D13" i="11"/>
  <c r="D14" i="11"/>
  <c r="D15" i="11"/>
  <c r="D16" i="11"/>
  <c r="D17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6" i="11"/>
  <c r="D37" i="11"/>
  <c r="D38" i="11"/>
  <c r="D39" i="11"/>
  <c r="D40" i="11"/>
  <c r="D41" i="11"/>
  <c r="D42" i="11"/>
  <c r="D43" i="11"/>
  <c r="D44" i="11"/>
  <c r="D45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6" i="11"/>
  <c r="D8" i="11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5" i="10"/>
  <c r="R56" i="10"/>
  <c r="R57" i="10"/>
  <c r="R58" i="10"/>
  <c r="R59" i="10"/>
  <c r="R60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8" i="10"/>
  <c r="R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5" i="10"/>
  <c r="Q56" i="10"/>
  <c r="Q57" i="10"/>
  <c r="Q58" i="10"/>
  <c r="Q59" i="10"/>
  <c r="Q60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8" i="10"/>
  <c r="Q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5" i="10"/>
  <c r="P56" i="10"/>
  <c r="P57" i="10"/>
  <c r="P58" i="10"/>
  <c r="P59" i="10"/>
  <c r="P60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8" i="10"/>
  <c r="P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5" i="10"/>
  <c r="M56" i="10"/>
  <c r="M57" i="10"/>
  <c r="M58" i="10"/>
  <c r="M59" i="10"/>
  <c r="M60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S86" i="10" s="1"/>
  <c r="M87" i="10"/>
  <c r="M88" i="10"/>
  <c r="M89" i="10"/>
  <c r="M90" i="10"/>
  <c r="M94" i="10"/>
  <c r="M95" i="10"/>
  <c r="M96" i="10"/>
  <c r="S96" i="10" s="1"/>
  <c r="M97" i="10"/>
  <c r="M98" i="10"/>
  <c r="M99" i="10"/>
  <c r="M100" i="10"/>
  <c r="S100" i="10" s="1"/>
  <c r="M101" i="10"/>
  <c r="M102" i="10"/>
  <c r="M103" i="10"/>
  <c r="M104" i="10"/>
  <c r="S104" i="10" s="1"/>
  <c r="M105" i="10"/>
  <c r="M106" i="10"/>
  <c r="M107" i="10"/>
  <c r="M108" i="10"/>
  <c r="S108" i="10" s="1"/>
  <c r="M109" i="10"/>
  <c r="M110" i="10"/>
  <c r="M111" i="10"/>
  <c r="M112" i="10"/>
  <c r="S112" i="10" s="1"/>
  <c r="M113" i="10"/>
  <c r="M114" i="10"/>
  <c r="M115" i="10"/>
  <c r="M116" i="10"/>
  <c r="S116" i="10" s="1"/>
  <c r="M117" i="10"/>
  <c r="M118" i="10"/>
  <c r="M119" i="10"/>
  <c r="M120" i="10"/>
  <c r="S120" i="10" s="1"/>
  <c r="M121" i="10"/>
  <c r="M128" i="10"/>
  <c r="M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5" i="10"/>
  <c r="I56" i="10"/>
  <c r="I57" i="10"/>
  <c r="I58" i="10"/>
  <c r="I59" i="10"/>
  <c r="I60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8" i="10"/>
  <c r="I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5" i="10"/>
  <c r="H56" i="10"/>
  <c r="H57" i="10"/>
  <c r="H58" i="10"/>
  <c r="H59" i="10"/>
  <c r="H60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8" i="10"/>
  <c r="H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5" i="10"/>
  <c r="G56" i="10"/>
  <c r="G57" i="10"/>
  <c r="G58" i="10"/>
  <c r="G59" i="10"/>
  <c r="G60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8" i="10"/>
  <c r="G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5" i="10"/>
  <c r="D56" i="10"/>
  <c r="D57" i="10"/>
  <c r="D58" i="10"/>
  <c r="D59" i="10"/>
  <c r="D60" i="10"/>
  <c r="D61" i="10"/>
  <c r="J61" i="10" s="1"/>
  <c r="D62" i="10"/>
  <c r="J62" i="10" s="1"/>
  <c r="D63" i="10"/>
  <c r="J63" i="10" s="1"/>
  <c r="D65" i="10"/>
  <c r="D66" i="10"/>
  <c r="D67" i="10"/>
  <c r="D68" i="10"/>
  <c r="D69" i="10"/>
  <c r="D70" i="10"/>
  <c r="D71" i="10"/>
  <c r="D72" i="10"/>
  <c r="D73" i="10"/>
  <c r="D74" i="10"/>
  <c r="J74" i="10" s="1"/>
  <c r="D75" i="10"/>
  <c r="D76" i="10"/>
  <c r="D77" i="10"/>
  <c r="D78" i="10"/>
  <c r="D79" i="10"/>
  <c r="D80" i="10"/>
  <c r="D81" i="10"/>
  <c r="D82" i="10"/>
  <c r="D83" i="10"/>
  <c r="D84" i="10"/>
  <c r="D85" i="10"/>
  <c r="D86" i="10"/>
  <c r="J86" i="10" s="1"/>
  <c r="D87" i="10"/>
  <c r="D88" i="10"/>
  <c r="J88" i="10" s="1"/>
  <c r="D89" i="10"/>
  <c r="J89" i="10" s="1"/>
  <c r="D90" i="10"/>
  <c r="J90" i="10" s="1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8" i="10"/>
  <c r="D8" i="10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R200" i="9"/>
  <c r="R201" i="9"/>
  <c r="R202" i="9"/>
  <c r="R203" i="9"/>
  <c r="R204" i="9"/>
  <c r="R205" i="9"/>
  <c r="R206" i="9"/>
  <c r="R207" i="9"/>
  <c r="R208" i="9"/>
  <c r="R209" i="9"/>
  <c r="R210" i="9"/>
  <c r="R211" i="9"/>
  <c r="R212" i="9"/>
  <c r="R213" i="9"/>
  <c r="R214" i="9"/>
  <c r="R215" i="9"/>
  <c r="R216" i="9"/>
  <c r="R217" i="9"/>
  <c r="R218" i="9"/>
  <c r="R219" i="9"/>
  <c r="R220" i="9"/>
  <c r="R221" i="9"/>
  <c r="R222" i="9"/>
  <c r="R223" i="9"/>
  <c r="R224" i="9"/>
  <c r="R225" i="9"/>
  <c r="R226" i="9"/>
  <c r="R227" i="9"/>
  <c r="R228" i="9"/>
  <c r="R229" i="9"/>
  <c r="R230" i="9"/>
  <c r="R231" i="9"/>
  <c r="R232" i="9"/>
  <c r="R233" i="9"/>
  <c r="R234" i="9"/>
  <c r="R235" i="9"/>
  <c r="R236" i="9"/>
  <c r="R237" i="9"/>
  <c r="R238" i="9"/>
  <c r="R239" i="9"/>
  <c r="R240" i="9"/>
  <c r="R241" i="9"/>
  <c r="R242" i="9"/>
  <c r="R243" i="9"/>
  <c r="R244" i="9"/>
  <c r="R245" i="9"/>
  <c r="R246" i="9"/>
  <c r="R247" i="9"/>
  <c r="R248" i="9"/>
  <c r="R249" i="9"/>
  <c r="R250" i="9"/>
  <c r="R251" i="9"/>
  <c r="R252" i="9"/>
  <c r="R253" i="9"/>
  <c r="R254" i="9"/>
  <c r="R255" i="9"/>
  <c r="R256" i="9"/>
  <c r="R257" i="9"/>
  <c r="R258" i="9"/>
  <c r="R259" i="9"/>
  <c r="R260" i="9"/>
  <c r="R261" i="9"/>
  <c r="R262" i="9"/>
  <c r="R263" i="9"/>
  <c r="R264" i="9"/>
  <c r="R265" i="9"/>
  <c r="R266" i="9"/>
  <c r="R267" i="9"/>
  <c r="R268" i="9"/>
  <c r="R269" i="9"/>
  <c r="R270" i="9"/>
  <c r="R271" i="9"/>
  <c r="R272" i="9"/>
  <c r="R273" i="9"/>
  <c r="R274" i="9"/>
  <c r="R275" i="9"/>
  <c r="R276" i="9"/>
  <c r="R277" i="9"/>
  <c r="R278" i="9"/>
  <c r="R279" i="9"/>
  <c r="R280" i="9"/>
  <c r="R281" i="9"/>
  <c r="R282" i="9"/>
  <c r="R283" i="9"/>
  <c r="R284" i="9"/>
  <c r="R285" i="9"/>
  <c r="R286" i="9"/>
  <c r="R287" i="9"/>
  <c r="R288" i="9"/>
  <c r="R289" i="9"/>
  <c r="R290" i="9"/>
  <c r="R291" i="9"/>
  <c r="R292" i="9"/>
  <c r="R293" i="9"/>
  <c r="R294" i="9"/>
  <c r="R295" i="9"/>
  <c r="R296" i="9"/>
  <c r="R297" i="9"/>
  <c r="R298" i="9"/>
  <c r="R299" i="9"/>
  <c r="R300" i="9"/>
  <c r="R301" i="9"/>
  <c r="R302" i="9"/>
  <c r="R303" i="9"/>
  <c r="R304" i="9"/>
  <c r="R305" i="9"/>
  <c r="R306" i="9"/>
  <c r="R307" i="9"/>
  <c r="R308" i="9"/>
  <c r="R309" i="9"/>
  <c r="R310" i="9"/>
  <c r="R311" i="9"/>
  <c r="R312" i="9"/>
  <c r="R313" i="9"/>
  <c r="R314" i="9"/>
  <c r="R315" i="9"/>
  <c r="R316" i="9"/>
  <c r="R317" i="9"/>
  <c r="R318" i="9"/>
  <c r="R319" i="9"/>
  <c r="R320" i="9"/>
  <c r="R321" i="9"/>
  <c r="R322" i="9"/>
  <c r="R323" i="9"/>
  <c r="R324" i="9"/>
  <c r="R325" i="9"/>
  <c r="R326" i="9"/>
  <c r="R327" i="9"/>
  <c r="R328" i="9"/>
  <c r="R329" i="9"/>
  <c r="R330" i="9"/>
  <c r="R331" i="9"/>
  <c r="R332" i="9"/>
  <c r="R333" i="9"/>
  <c r="R334" i="9"/>
  <c r="R335" i="9"/>
  <c r="R336" i="9"/>
  <c r="R337" i="9"/>
  <c r="R338" i="9"/>
  <c r="R339" i="9"/>
  <c r="R340" i="9"/>
  <c r="R341" i="9"/>
  <c r="R342" i="9"/>
  <c r="R343" i="9"/>
  <c r="R344" i="9"/>
  <c r="R345" i="9"/>
  <c r="R346" i="9"/>
  <c r="R347" i="9"/>
  <c r="R348" i="9"/>
  <c r="R349" i="9"/>
  <c r="R350" i="9"/>
  <c r="R351" i="9"/>
  <c r="R352" i="9"/>
  <c r="R353" i="9"/>
  <c r="R354" i="9"/>
  <c r="R355" i="9"/>
  <c r="R356" i="9"/>
  <c r="R357" i="9"/>
  <c r="R358" i="9"/>
  <c r="R359" i="9"/>
  <c r="R360" i="9"/>
  <c r="R361" i="9"/>
  <c r="R362" i="9"/>
  <c r="R363" i="9"/>
  <c r="R364" i="9"/>
  <c r="R365" i="9"/>
  <c r="R366" i="9"/>
  <c r="R367" i="9"/>
  <c r="R368" i="9"/>
  <c r="R369" i="9"/>
  <c r="R370" i="9"/>
  <c r="R371" i="9"/>
  <c r="R372" i="9"/>
  <c r="R373" i="9"/>
  <c r="R374" i="9"/>
  <c r="R375" i="9"/>
  <c r="R376" i="9"/>
  <c r="R377" i="9"/>
  <c r="R378" i="9"/>
  <c r="R379" i="9"/>
  <c r="R380" i="9"/>
  <c r="R381" i="9"/>
  <c r="R382" i="9"/>
  <c r="R383" i="9"/>
  <c r="R384" i="9"/>
  <c r="R385" i="9"/>
  <c r="R386" i="9"/>
  <c r="R387" i="9"/>
  <c r="R388" i="9"/>
  <c r="R389" i="9"/>
  <c r="R390" i="9"/>
  <c r="R391" i="9"/>
  <c r="R392" i="9"/>
  <c r="R393" i="9"/>
  <c r="R394" i="9"/>
  <c r="R395" i="9"/>
  <c r="R396" i="9"/>
  <c r="R397" i="9"/>
  <c r="R398" i="9"/>
  <c r="R399" i="9"/>
  <c r="R400" i="9"/>
  <c r="R401" i="9"/>
  <c r="R402" i="9"/>
  <c r="R403" i="9"/>
  <c r="R404" i="9"/>
  <c r="R405" i="9"/>
  <c r="R406" i="9"/>
  <c r="R407" i="9"/>
  <c r="R408" i="9"/>
  <c r="R409" i="9"/>
  <c r="R410" i="9"/>
  <c r="R411" i="9"/>
  <c r="R412" i="9"/>
  <c r="R413" i="9"/>
  <c r="R414" i="9"/>
  <c r="R415" i="9"/>
  <c r="R416" i="9"/>
  <c r="R417" i="9"/>
  <c r="R418" i="9"/>
  <c r="R419" i="9"/>
  <c r="R420" i="9"/>
  <c r="R421" i="9"/>
  <c r="R422" i="9"/>
  <c r="R423" i="9"/>
  <c r="R424" i="9"/>
  <c r="R425" i="9"/>
  <c r="R426" i="9"/>
  <c r="R427" i="9"/>
  <c r="R428" i="9"/>
  <c r="R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2" i="9"/>
  <c r="P203" i="9"/>
  <c r="P204" i="9"/>
  <c r="P205" i="9"/>
  <c r="P206" i="9"/>
  <c r="P207" i="9"/>
  <c r="P208" i="9"/>
  <c r="P209" i="9"/>
  <c r="P210" i="9"/>
  <c r="P211" i="9"/>
  <c r="P212" i="9"/>
  <c r="P213" i="9"/>
  <c r="P214" i="9"/>
  <c r="P215" i="9"/>
  <c r="P216" i="9"/>
  <c r="P217" i="9"/>
  <c r="P218" i="9"/>
  <c r="P219" i="9"/>
  <c r="P220" i="9"/>
  <c r="P221" i="9"/>
  <c r="P222" i="9"/>
  <c r="P223" i="9"/>
  <c r="P224" i="9"/>
  <c r="P225" i="9"/>
  <c r="P226" i="9"/>
  <c r="P227" i="9"/>
  <c r="P228" i="9"/>
  <c r="P229" i="9"/>
  <c r="P230" i="9"/>
  <c r="P231" i="9"/>
  <c r="P232" i="9"/>
  <c r="P233" i="9"/>
  <c r="P234" i="9"/>
  <c r="P235" i="9"/>
  <c r="P236" i="9"/>
  <c r="P237" i="9"/>
  <c r="P238" i="9"/>
  <c r="P239" i="9"/>
  <c r="P240" i="9"/>
  <c r="P241" i="9"/>
  <c r="P242" i="9"/>
  <c r="P243" i="9"/>
  <c r="P244" i="9"/>
  <c r="P245" i="9"/>
  <c r="P246" i="9"/>
  <c r="P247" i="9"/>
  <c r="P248" i="9"/>
  <c r="P249" i="9"/>
  <c r="P250" i="9"/>
  <c r="P251" i="9"/>
  <c r="P252" i="9"/>
  <c r="P253" i="9"/>
  <c r="P254" i="9"/>
  <c r="P255" i="9"/>
  <c r="P256" i="9"/>
  <c r="P257" i="9"/>
  <c r="P258" i="9"/>
  <c r="P259" i="9"/>
  <c r="P260" i="9"/>
  <c r="P261" i="9"/>
  <c r="P262" i="9"/>
  <c r="P263" i="9"/>
  <c r="P264" i="9"/>
  <c r="P265" i="9"/>
  <c r="P266" i="9"/>
  <c r="P267" i="9"/>
  <c r="P268" i="9"/>
  <c r="P269" i="9"/>
  <c r="P270" i="9"/>
  <c r="P271" i="9"/>
  <c r="P272" i="9"/>
  <c r="P273" i="9"/>
  <c r="P274" i="9"/>
  <c r="P275" i="9"/>
  <c r="P276" i="9"/>
  <c r="P277" i="9"/>
  <c r="P278" i="9"/>
  <c r="P279" i="9"/>
  <c r="P280" i="9"/>
  <c r="P281" i="9"/>
  <c r="P282" i="9"/>
  <c r="P283" i="9"/>
  <c r="P284" i="9"/>
  <c r="P285" i="9"/>
  <c r="P286" i="9"/>
  <c r="P287" i="9"/>
  <c r="P288" i="9"/>
  <c r="P289" i="9"/>
  <c r="P290" i="9"/>
  <c r="P291" i="9"/>
  <c r="P292" i="9"/>
  <c r="P293" i="9"/>
  <c r="P294" i="9"/>
  <c r="P295" i="9"/>
  <c r="P296" i="9"/>
  <c r="P297" i="9"/>
  <c r="P298" i="9"/>
  <c r="P299" i="9"/>
  <c r="P300" i="9"/>
  <c r="P301" i="9"/>
  <c r="P302" i="9"/>
  <c r="P303" i="9"/>
  <c r="P304" i="9"/>
  <c r="P305" i="9"/>
  <c r="P306" i="9"/>
  <c r="P307" i="9"/>
  <c r="P308" i="9"/>
  <c r="P309" i="9"/>
  <c r="P310" i="9"/>
  <c r="P311" i="9"/>
  <c r="P312" i="9"/>
  <c r="P313" i="9"/>
  <c r="P314" i="9"/>
  <c r="P315" i="9"/>
  <c r="P316" i="9"/>
  <c r="P317" i="9"/>
  <c r="P318" i="9"/>
  <c r="P319" i="9"/>
  <c r="P320" i="9"/>
  <c r="P321" i="9"/>
  <c r="P322" i="9"/>
  <c r="P323" i="9"/>
  <c r="P324" i="9"/>
  <c r="P325" i="9"/>
  <c r="P326" i="9"/>
  <c r="P327" i="9"/>
  <c r="P328" i="9"/>
  <c r="P329" i="9"/>
  <c r="P330" i="9"/>
  <c r="P331" i="9"/>
  <c r="P332" i="9"/>
  <c r="P333" i="9"/>
  <c r="P334" i="9"/>
  <c r="P335" i="9"/>
  <c r="P336" i="9"/>
  <c r="P337" i="9"/>
  <c r="P338" i="9"/>
  <c r="P339" i="9"/>
  <c r="P340" i="9"/>
  <c r="P341" i="9"/>
  <c r="P342" i="9"/>
  <c r="P343" i="9"/>
  <c r="P344" i="9"/>
  <c r="P345" i="9"/>
  <c r="P346" i="9"/>
  <c r="P347" i="9"/>
  <c r="P348" i="9"/>
  <c r="P349" i="9"/>
  <c r="P350" i="9"/>
  <c r="P351" i="9"/>
  <c r="P352" i="9"/>
  <c r="P353" i="9"/>
  <c r="P354" i="9"/>
  <c r="P355" i="9"/>
  <c r="P356" i="9"/>
  <c r="P357" i="9"/>
  <c r="P358" i="9"/>
  <c r="P359" i="9"/>
  <c r="P360" i="9"/>
  <c r="P361" i="9"/>
  <c r="P362" i="9"/>
  <c r="P363" i="9"/>
  <c r="P364" i="9"/>
  <c r="P365" i="9"/>
  <c r="P366" i="9"/>
  <c r="P367" i="9"/>
  <c r="P368" i="9"/>
  <c r="P369" i="9"/>
  <c r="P370" i="9"/>
  <c r="P371" i="9"/>
  <c r="P372" i="9"/>
  <c r="P373" i="9"/>
  <c r="P374" i="9"/>
  <c r="P375" i="9"/>
  <c r="P376" i="9"/>
  <c r="P377" i="9"/>
  <c r="P378" i="9"/>
  <c r="P379" i="9"/>
  <c r="P380" i="9"/>
  <c r="P381" i="9"/>
  <c r="P382" i="9"/>
  <c r="P383" i="9"/>
  <c r="P384" i="9"/>
  <c r="P385" i="9"/>
  <c r="P386" i="9"/>
  <c r="P387" i="9"/>
  <c r="P388" i="9"/>
  <c r="P389" i="9"/>
  <c r="P390" i="9"/>
  <c r="P391" i="9"/>
  <c r="P392" i="9"/>
  <c r="P393" i="9"/>
  <c r="P394" i="9"/>
  <c r="P395" i="9"/>
  <c r="P396" i="9"/>
  <c r="P397" i="9"/>
  <c r="P398" i="9"/>
  <c r="P399" i="9"/>
  <c r="P400" i="9"/>
  <c r="P401" i="9"/>
  <c r="P402" i="9"/>
  <c r="P403" i="9"/>
  <c r="P404" i="9"/>
  <c r="P405" i="9"/>
  <c r="P406" i="9"/>
  <c r="P407" i="9"/>
  <c r="P408" i="9"/>
  <c r="P409" i="9"/>
  <c r="P410" i="9"/>
  <c r="P411" i="9"/>
  <c r="P412" i="9"/>
  <c r="P413" i="9"/>
  <c r="P414" i="9"/>
  <c r="P415" i="9"/>
  <c r="P416" i="9"/>
  <c r="P417" i="9"/>
  <c r="P418" i="9"/>
  <c r="P419" i="9"/>
  <c r="P420" i="9"/>
  <c r="P421" i="9"/>
  <c r="P422" i="9"/>
  <c r="P423" i="9"/>
  <c r="P424" i="9"/>
  <c r="P425" i="9"/>
  <c r="P426" i="9"/>
  <c r="P427" i="9"/>
  <c r="P428" i="9"/>
  <c r="P8" i="9"/>
  <c r="M9" i="9"/>
  <c r="S9" i="9" s="1"/>
  <c r="M10" i="9"/>
  <c r="M11" i="9"/>
  <c r="M12" i="9"/>
  <c r="M13" i="9"/>
  <c r="S13" i="9" s="1"/>
  <c r="M14" i="9"/>
  <c r="M15" i="9"/>
  <c r="M16" i="9"/>
  <c r="M17" i="9"/>
  <c r="S17" i="9" s="1"/>
  <c r="M18" i="9"/>
  <c r="M19" i="9"/>
  <c r="M20" i="9"/>
  <c r="M21" i="9"/>
  <c r="S21" i="9" s="1"/>
  <c r="M22" i="9"/>
  <c r="M23" i="9"/>
  <c r="M24" i="9"/>
  <c r="M25" i="9"/>
  <c r="S25" i="9" s="1"/>
  <c r="M26" i="9"/>
  <c r="M27" i="9"/>
  <c r="M28" i="9"/>
  <c r="M29" i="9"/>
  <c r="S29" i="9" s="1"/>
  <c r="M30" i="9"/>
  <c r="M31" i="9"/>
  <c r="M32" i="9"/>
  <c r="M33" i="9"/>
  <c r="S33" i="9" s="1"/>
  <c r="M34" i="9"/>
  <c r="M35" i="9"/>
  <c r="M36" i="9"/>
  <c r="M37" i="9"/>
  <c r="S37" i="9" s="1"/>
  <c r="M38" i="9"/>
  <c r="M39" i="9"/>
  <c r="M40" i="9"/>
  <c r="M41" i="9"/>
  <c r="S41" i="9" s="1"/>
  <c r="M42" i="9"/>
  <c r="M43" i="9"/>
  <c r="M44" i="9"/>
  <c r="M45" i="9"/>
  <c r="S45" i="9" s="1"/>
  <c r="M46" i="9"/>
  <c r="M47" i="9"/>
  <c r="M48" i="9"/>
  <c r="M49" i="9"/>
  <c r="S49" i="9" s="1"/>
  <c r="M50" i="9"/>
  <c r="M51" i="9"/>
  <c r="M52" i="9"/>
  <c r="M53" i="9"/>
  <c r="S53" i="9" s="1"/>
  <c r="M54" i="9"/>
  <c r="M55" i="9"/>
  <c r="M56" i="9"/>
  <c r="M57" i="9"/>
  <c r="S57" i="9" s="1"/>
  <c r="M58" i="9"/>
  <c r="M59" i="9"/>
  <c r="M60" i="9"/>
  <c r="M61" i="9"/>
  <c r="S61" i="9" s="1"/>
  <c r="M62" i="9"/>
  <c r="M63" i="9"/>
  <c r="M64" i="9"/>
  <c r="M65" i="9"/>
  <c r="S65" i="9" s="1"/>
  <c r="M66" i="9"/>
  <c r="M67" i="9"/>
  <c r="M68" i="9"/>
  <c r="M69" i="9"/>
  <c r="S69" i="9" s="1"/>
  <c r="M70" i="9"/>
  <c r="M71" i="9"/>
  <c r="M72" i="9"/>
  <c r="M73" i="9"/>
  <c r="S73" i="9" s="1"/>
  <c r="M74" i="9"/>
  <c r="M75" i="9"/>
  <c r="M76" i="9"/>
  <c r="M77" i="9"/>
  <c r="S77" i="9" s="1"/>
  <c r="M78" i="9"/>
  <c r="M79" i="9"/>
  <c r="M80" i="9"/>
  <c r="M81" i="9"/>
  <c r="S81" i="9" s="1"/>
  <c r="M82" i="9"/>
  <c r="M83" i="9"/>
  <c r="M84" i="9"/>
  <c r="M85" i="9"/>
  <c r="S85" i="9" s="1"/>
  <c r="M86" i="9"/>
  <c r="M87" i="9"/>
  <c r="M88" i="9"/>
  <c r="M89" i="9"/>
  <c r="S89" i="9" s="1"/>
  <c r="M90" i="9"/>
  <c r="M91" i="9"/>
  <c r="M92" i="9"/>
  <c r="M93" i="9"/>
  <c r="S93" i="9" s="1"/>
  <c r="M94" i="9"/>
  <c r="M95" i="9"/>
  <c r="M96" i="9"/>
  <c r="M97" i="9"/>
  <c r="S97" i="9" s="1"/>
  <c r="M98" i="9"/>
  <c r="M99" i="9"/>
  <c r="M100" i="9"/>
  <c r="M101" i="9"/>
  <c r="S101" i="9" s="1"/>
  <c r="M102" i="9"/>
  <c r="M103" i="9"/>
  <c r="M104" i="9"/>
  <c r="M105" i="9"/>
  <c r="S105" i="9" s="1"/>
  <c r="M106" i="9"/>
  <c r="M107" i="9"/>
  <c r="M108" i="9"/>
  <c r="M109" i="9"/>
  <c r="S109" i="9" s="1"/>
  <c r="M110" i="9"/>
  <c r="M111" i="9"/>
  <c r="M112" i="9"/>
  <c r="M113" i="9"/>
  <c r="S113" i="9" s="1"/>
  <c r="M114" i="9"/>
  <c r="M115" i="9"/>
  <c r="M116" i="9"/>
  <c r="M117" i="9"/>
  <c r="S117" i="9" s="1"/>
  <c r="M118" i="9"/>
  <c r="M119" i="9"/>
  <c r="M120" i="9"/>
  <c r="M121" i="9"/>
  <c r="S121" i="9" s="1"/>
  <c r="M122" i="9"/>
  <c r="M123" i="9"/>
  <c r="M124" i="9"/>
  <c r="M125" i="9"/>
  <c r="S125" i="9" s="1"/>
  <c r="M126" i="9"/>
  <c r="M127" i="9"/>
  <c r="M128" i="9"/>
  <c r="M129" i="9"/>
  <c r="S129" i="9" s="1"/>
  <c r="M130" i="9"/>
  <c r="M131" i="9"/>
  <c r="M132" i="9"/>
  <c r="M133" i="9"/>
  <c r="S133" i="9" s="1"/>
  <c r="M134" i="9"/>
  <c r="M135" i="9"/>
  <c r="M136" i="9"/>
  <c r="M137" i="9"/>
  <c r="S137" i="9" s="1"/>
  <c r="M138" i="9"/>
  <c r="M139" i="9"/>
  <c r="M140" i="9"/>
  <c r="M141" i="9"/>
  <c r="S141" i="9" s="1"/>
  <c r="M142" i="9"/>
  <c r="M143" i="9"/>
  <c r="M144" i="9"/>
  <c r="M145" i="9"/>
  <c r="S145" i="9" s="1"/>
  <c r="M146" i="9"/>
  <c r="M147" i="9"/>
  <c r="M148" i="9"/>
  <c r="M149" i="9"/>
  <c r="S149" i="9" s="1"/>
  <c r="M150" i="9"/>
  <c r="M151" i="9"/>
  <c r="M152" i="9"/>
  <c r="M153" i="9"/>
  <c r="S153" i="9" s="1"/>
  <c r="M154" i="9"/>
  <c r="M155" i="9"/>
  <c r="M156" i="9"/>
  <c r="M157" i="9"/>
  <c r="S157" i="9" s="1"/>
  <c r="M158" i="9"/>
  <c r="M159" i="9"/>
  <c r="M160" i="9"/>
  <c r="M161" i="9"/>
  <c r="S161" i="9" s="1"/>
  <c r="M162" i="9"/>
  <c r="M163" i="9"/>
  <c r="M164" i="9"/>
  <c r="M165" i="9"/>
  <c r="S165" i="9" s="1"/>
  <c r="M166" i="9"/>
  <c r="M167" i="9"/>
  <c r="M168" i="9"/>
  <c r="M169" i="9"/>
  <c r="S169" i="9" s="1"/>
  <c r="M170" i="9"/>
  <c r="M171" i="9"/>
  <c r="M172" i="9"/>
  <c r="M173" i="9"/>
  <c r="S173" i="9" s="1"/>
  <c r="M174" i="9"/>
  <c r="M175" i="9"/>
  <c r="M176" i="9"/>
  <c r="M177" i="9"/>
  <c r="S177" i="9" s="1"/>
  <c r="M178" i="9"/>
  <c r="M179" i="9"/>
  <c r="M180" i="9"/>
  <c r="M181" i="9"/>
  <c r="S181" i="9" s="1"/>
  <c r="M182" i="9"/>
  <c r="M183" i="9"/>
  <c r="M184" i="9"/>
  <c r="M185" i="9"/>
  <c r="S185" i="9" s="1"/>
  <c r="M186" i="9"/>
  <c r="M187" i="9"/>
  <c r="M188" i="9"/>
  <c r="M189" i="9"/>
  <c r="S189" i="9" s="1"/>
  <c r="M190" i="9"/>
  <c r="M191" i="9"/>
  <c r="M192" i="9"/>
  <c r="M193" i="9"/>
  <c r="S193" i="9" s="1"/>
  <c r="M194" i="9"/>
  <c r="M195" i="9"/>
  <c r="M196" i="9"/>
  <c r="M197" i="9"/>
  <c r="S197" i="9" s="1"/>
  <c r="M198" i="9"/>
  <c r="M199" i="9"/>
  <c r="M200" i="9"/>
  <c r="M201" i="9"/>
  <c r="S201" i="9" s="1"/>
  <c r="M202" i="9"/>
  <c r="M203" i="9"/>
  <c r="M204" i="9"/>
  <c r="M205" i="9"/>
  <c r="S205" i="9" s="1"/>
  <c r="M206" i="9"/>
  <c r="M207" i="9"/>
  <c r="M208" i="9"/>
  <c r="M209" i="9"/>
  <c r="S209" i="9" s="1"/>
  <c r="M210" i="9"/>
  <c r="M211" i="9"/>
  <c r="M212" i="9"/>
  <c r="M213" i="9"/>
  <c r="S213" i="9" s="1"/>
  <c r="M214" i="9"/>
  <c r="M215" i="9"/>
  <c r="M216" i="9"/>
  <c r="M217" i="9"/>
  <c r="S217" i="9" s="1"/>
  <c r="M218" i="9"/>
  <c r="M219" i="9"/>
  <c r="M220" i="9"/>
  <c r="M221" i="9"/>
  <c r="S221" i="9" s="1"/>
  <c r="M222" i="9"/>
  <c r="M223" i="9"/>
  <c r="M224" i="9"/>
  <c r="M225" i="9"/>
  <c r="S225" i="9" s="1"/>
  <c r="M226" i="9"/>
  <c r="M227" i="9"/>
  <c r="M228" i="9"/>
  <c r="M229" i="9"/>
  <c r="S229" i="9" s="1"/>
  <c r="M230" i="9"/>
  <c r="M231" i="9"/>
  <c r="M232" i="9"/>
  <c r="M233" i="9"/>
  <c r="S233" i="9" s="1"/>
  <c r="M234" i="9"/>
  <c r="M235" i="9"/>
  <c r="M236" i="9"/>
  <c r="M237" i="9"/>
  <c r="S237" i="9" s="1"/>
  <c r="M238" i="9"/>
  <c r="M239" i="9"/>
  <c r="M240" i="9"/>
  <c r="M241" i="9"/>
  <c r="S241" i="9" s="1"/>
  <c r="M242" i="9"/>
  <c r="M243" i="9"/>
  <c r="M244" i="9"/>
  <c r="M245" i="9"/>
  <c r="S245" i="9" s="1"/>
  <c r="M246" i="9"/>
  <c r="M247" i="9"/>
  <c r="M248" i="9"/>
  <c r="M249" i="9"/>
  <c r="S249" i="9" s="1"/>
  <c r="M250" i="9"/>
  <c r="M251" i="9"/>
  <c r="M252" i="9"/>
  <c r="M253" i="9"/>
  <c r="S253" i="9" s="1"/>
  <c r="M254" i="9"/>
  <c r="M255" i="9"/>
  <c r="M256" i="9"/>
  <c r="M257" i="9"/>
  <c r="S257" i="9" s="1"/>
  <c r="M258" i="9"/>
  <c r="M259" i="9"/>
  <c r="M260" i="9"/>
  <c r="M261" i="9"/>
  <c r="S261" i="9" s="1"/>
  <c r="M262" i="9"/>
  <c r="M263" i="9"/>
  <c r="M264" i="9"/>
  <c r="M265" i="9"/>
  <c r="S265" i="9" s="1"/>
  <c r="M266" i="9"/>
  <c r="M267" i="9"/>
  <c r="M268" i="9"/>
  <c r="M269" i="9"/>
  <c r="S269" i="9" s="1"/>
  <c r="M270" i="9"/>
  <c r="M271" i="9"/>
  <c r="M272" i="9"/>
  <c r="M273" i="9"/>
  <c r="S273" i="9" s="1"/>
  <c r="M274" i="9"/>
  <c r="M275" i="9"/>
  <c r="M276" i="9"/>
  <c r="M277" i="9"/>
  <c r="S277" i="9" s="1"/>
  <c r="M278" i="9"/>
  <c r="M279" i="9"/>
  <c r="M280" i="9"/>
  <c r="M281" i="9"/>
  <c r="S281" i="9" s="1"/>
  <c r="M282" i="9"/>
  <c r="M283" i="9"/>
  <c r="M284" i="9"/>
  <c r="M285" i="9"/>
  <c r="S285" i="9" s="1"/>
  <c r="M286" i="9"/>
  <c r="M287" i="9"/>
  <c r="M288" i="9"/>
  <c r="M289" i="9"/>
  <c r="S289" i="9" s="1"/>
  <c r="M290" i="9"/>
  <c r="M291" i="9"/>
  <c r="M292" i="9"/>
  <c r="M293" i="9"/>
  <c r="S293" i="9" s="1"/>
  <c r="M294" i="9"/>
  <c r="M295" i="9"/>
  <c r="M296" i="9"/>
  <c r="M297" i="9"/>
  <c r="S297" i="9" s="1"/>
  <c r="M298" i="9"/>
  <c r="M299" i="9"/>
  <c r="M300" i="9"/>
  <c r="M301" i="9"/>
  <c r="S301" i="9" s="1"/>
  <c r="M302" i="9"/>
  <c r="M303" i="9"/>
  <c r="M304" i="9"/>
  <c r="M305" i="9"/>
  <c r="S305" i="9" s="1"/>
  <c r="M306" i="9"/>
  <c r="M307" i="9"/>
  <c r="M308" i="9"/>
  <c r="M309" i="9"/>
  <c r="S309" i="9" s="1"/>
  <c r="M310" i="9"/>
  <c r="M311" i="9"/>
  <c r="M312" i="9"/>
  <c r="M313" i="9"/>
  <c r="S313" i="9" s="1"/>
  <c r="M314" i="9"/>
  <c r="M315" i="9"/>
  <c r="M316" i="9"/>
  <c r="M317" i="9"/>
  <c r="S317" i="9" s="1"/>
  <c r="M318" i="9"/>
  <c r="M319" i="9"/>
  <c r="M320" i="9"/>
  <c r="M321" i="9"/>
  <c r="S321" i="9" s="1"/>
  <c r="M322" i="9"/>
  <c r="M323" i="9"/>
  <c r="M324" i="9"/>
  <c r="M325" i="9"/>
  <c r="S325" i="9" s="1"/>
  <c r="M326" i="9"/>
  <c r="M327" i="9"/>
  <c r="M328" i="9"/>
  <c r="M329" i="9"/>
  <c r="S329" i="9" s="1"/>
  <c r="M330" i="9"/>
  <c r="M331" i="9"/>
  <c r="M332" i="9"/>
  <c r="M333" i="9"/>
  <c r="S333" i="9" s="1"/>
  <c r="M334" i="9"/>
  <c r="M335" i="9"/>
  <c r="M336" i="9"/>
  <c r="M337" i="9"/>
  <c r="S337" i="9" s="1"/>
  <c r="M338" i="9"/>
  <c r="M339" i="9"/>
  <c r="M340" i="9"/>
  <c r="M341" i="9"/>
  <c r="S341" i="9" s="1"/>
  <c r="M342" i="9"/>
  <c r="M343" i="9"/>
  <c r="M344" i="9"/>
  <c r="M345" i="9"/>
  <c r="S345" i="9" s="1"/>
  <c r="M346" i="9"/>
  <c r="M347" i="9"/>
  <c r="M348" i="9"/>
  <c r="M349" i="9"/>
  <c r="S349" i="9" s="1"/>
  <c r="M350" i="9"/>
  <c r="M351" i="9"/>
  <c r="M352" i="9"/>
  <c r="M353" i="9"/>
  <c r="S353" i="9" s="1"/>
  <c r="M354" i="9"/>
  <c r="M355" i="9"/>
  <c r="M356" i="9"/>
  <c r="M357" i="9"/>
  <c r="S357" i="9" s="1"/>
  <c r="M358" i="9"/>
  <c r="M359" i="9"/>
  <c r="M360" i="9"/>
  <c r="M361" i="9"/>
  <c r="S361" i="9" s="1"/>
  <c r="M362" i="9"/>
  <c r="M363" i="9"/>
  <c r="M364" i="9"/>
  <c r="M365" i="9"/>
  <c r="S365" i="9" s="1"/>
  <c r="M366" i="9"/>
  <c r="M367" i="9"/>
  <c r="M368" i="9"/>
  <c r="M369" i="9"/>
  <c r="S369" i="9" s="1"/>
  <c r="M370" i="9"/>
  <c r="M371" i="9"/>
  <c r="M372" i="9"/>
  <c r="M373" i="9"/>
  <c r="S373" i="9" s="1"/>
  <c r="M374" i="9"/>
  <c r="M375" i="9"/>
  <c r="M376" i="9"/>
  <c r="M377" i="9"/>
  <c r="S377" i="9" s="1"/>
  <c r="M378" i="9"/>
  <c r="M379" i="9"/>
  <c r="M380" i="9"/>
  <c r="M381" i="9"/>
  <c r="S381" i="9" s="1"/>
  <c r="M382" i="9"/>
  <c r="M383" i="9"/>
  <c r="M384" i="9"/>
  <c r="M385" i="9"/>
  <c r="S385" i="9" s="1"/>
  <c r="M386" i="9"/>
  <c r="M387" i="9"/>
  <c r="M388" i="9"/>
  <c r="M389" i="9"/>
  <c r="S389" i="9" s="1"/>
  <c r="M390" i="9"/>
  <c r="M391" i="9"/>
  <c r="M392" i="9"/>
  <c r="M393" i="9"/>
  <c r="S393" i="9" s="1"/>
  <c r="M394" i="9"/>
  <c r="M395" i="9"/>
  <c r="M396" i="9"/>
  <c r="M397" i="9"/>
  <c r="S397" i="9" s="1"/>
  <c r="M398" i="9"/>
  <c r="M399" i="9"/>
  <c r="M400" i="9"/>
  <c r="M401" i="9"/>
  <c r="S401" i="9" s="1"/>
  <c r="M402" i="9"/>
  <c r="M403" i="9"/>
  <c r="M404" i="9"/>
  <c r="M405" i="9"/>
  <c r="S405" i="9" s="1"/>
  <c r="M406" i="9"/>
  <c r="M407" i="9"/>
  <c r="M408" i="9"/>
  <c r="M409" i="9"/>
  <c r="S409" i="9" s="1"/>
  <c r="M410" i="9"/>
  <c r="M411" i="9"/>
  <c r="M412" i="9"/>
  <c r="M413" i="9"/>
  <c r="S413" i="9" s="1"/>
  <c r="M414" i="9"/>
  <c r="M415" i="9"/>
  <c r="M416" i="9"/>
  <c r="M417" i="9"/>
  <c r="S417" i="9" s="1"/>
  <c r="M418" i="9"/>
  <c r="M419" i="9"/>
  <c r="M420" i="9"/>
  <c r="M421" i="9"/>
  <c r="S421" i="9" s="1"/>
  <c r="M422" i="9"/>
  <c r="M423" i="9"/>
  <c r="M424" i="9"/>
  <c r="M425" i="9"/>
  <c r="S425" i="9" s="1"/>
  <c r="M426" i="9"/>
  <c r="M427" i="9"/>
  <c r="M428" i="9"/>
  <c r="M8" i="9"/>
  <c r="S8" i="9" s="1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S146" i="8" s="1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S38" i="7" s="1"/>
  <c r="M39" i="7"/>
  <c r="S39" i="7" s="1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R18" i="6"/>
  <c r="Q18" i="6"/>
  <c r="P18" i="6"/>
  <c r="M18" i="6"/>
  <c r="G18" i="6"/>
  <c r="D18" i="6"/>
  <c r="J18" i="6" s="1"/>
  <c r="I8" i="9"/>
  <c r="H8" i="9"/>
  <c r="G8" i="9"/>
  <c r="J15" i="9"/>
  <c r="J19" i="9"/>
  <c r="J23" i="9"/>
  <c r="J27" i="9"/>
  <c r="J31" i="9"/>
  <c r="J35" i="9"/>
  <c r="J39" i="9"/>
  <c r="J43" i="9"/>
  <c r="J47" i="9"/>
  <c r="J51" i="9"/>
  <c r="J55" i="9"/>
  <c r="J59" i="9"/>
  <c r="J63" i="9"/>
  <c r="J67" i="9"/>
  <c r="J71" i="9"/>
  <c r="J75" i="9"/>
  <c r="J79" i="9"/>
  <c r="J83" i="9"/>
  <c r="J87" i="9"/>
  <c r="J91" i="9"/>
  <c r="J95" i="9"/>
  <c r="J99" i="9"/>
  <c r="J103" i="9"/>
  <c r="D8" i="9"/>
  <c r="J8" i="9" s="1"/>
  <c r="R10" i="6"/>
  <c r="R11" i="6"/>
  <c r="R12" i="6"/>
  <c r="R13" i="6"/>
  <c r="R14" i="6"/>
  <c r="R15" i="6"/>
  <c r="R16" i="6"/>
  <c r="R17" i="6"/>
  <c r="R9" i="6"/>
  <c r="Q10" i="6"/>
  <c r="Q11" i="6"/>
  <c r="Q12" i="6"/>
  <c r="Q13" i="6"/>
  <c r="Q14" i="6"/>
  <c r="Q15" i="6"/>
  <c r="Q16" i="6"/>
  <c r="Q17" i="6"/>
  <c r="Q9" i="6"/>
  <c r="P10" i="6"/>
  <c r="P11" i="6"/>
  <c r="P12" i="6"/>
  <c r="P13" i="6"/>
  <c r="P14" i="6"/>
  <c r="P15" i="6"/>
  <c r="P16" i="6"/>
  <c r="P17" i="6"/>
  <c r="P9" i="6"/>
  <c r="M10" i="6"/>
  <c r="S10" i="6" s="1"/>
  <c r="M11" i="6"/>
  <c r="S11" i="6" s="1"/>
  <c r="M12" i="6"/>
  <c r="M13" i="6"/>
  <c r="M14" i="6"/>
  <c r="M15" i="6"/>
  <c r="S15" i="6" s="1"/>
  <c r="M16" i="6"/>
  <c r="M17" i="6"/>
  <c r="M9" i="6"/>
  <c r="I10" i="6"/>
  <c r="I11" i="6"/>
  <c r="I12" i="6"/>
  <c r="I13" i="6"/>
  <c r="I14" i="6"/>
  <c r="I15" i="6"/>
  <c r="I16" i="6"/>
  <c r="I17" i="6"/>
  <c r="I9" i="6"/>
  <c r="H10" i="6"/>
  <c r="H11" i="6"/>
  <c r="H12" i="6"/>
  <c r="H13" i="6"/>
  <c r="H14" i="6"/>
  <c r="H15" i="6"/>
  <c r="H16" i="6"/>
  <c r="H17" i="6"/>
  <c r="G10" i="6"/>
  <c r="G11" i="6"/>
  <c r="G12" i="6"/>
  <c r="G13" i="6"/>
  <c r="G14" i="6"/>
  <c r="G15" i="6"/>
  <c r="G16" i="6"/>
  <c r="G17" i="6"/>
  <c r="G9" i="6"/>
  <c r="D10" i="6"/>
  <c r="D11" i="6"/>
  <c r="J11" i="6" s="1"/>
  <c r="D12" i="6"/>
  <c r="D13" i="6"/>
  <c r="J13" i="6" s="1"/>
  <c r="D14" i="6"/>
  <c r="D15" i="6"/>
  <c r="J15" i="6" s="1"/>
  <c r="D16" i="6"/>
  <c r="D17" i="6"/>
  <c r="J17" i="6" s="1"/>
  <c r="D9" i="6"/>
  <c r="J42" i="11" l="1"/>
  <c r="J38" i="11"/>
  <c r="J27" i="11"/>
  <c r="J23" i="11"/>
  <c r="S60" i="11"/>
  <c r="S56" i="11"/>
  <c r="S52" i="11"/>
  <c r="S45" i="11"/>
  <c r="S41" i="11"/>
  <c r="S37" i="11"/>
  <c r="J66" i="11"/>
  <c r="S22" i="11"/>
  <c r="S66" i="11"/>
  <c r="S55" i="11"/>
  <c r="S25" i="11"/>
  <c r="S32" i="11"/>
  <c r="S28" i="11"/>
  <c r="S24" i="11"/>
  <c r="S20" i="11"/>
  <c r="S14" i="11"/>
  <c r="S10" i="11"/>
  <c r="S26" i="11"/>
  <c r="S59" i="11"/>
  <c r="S51" i="11"/>
  <c r="S21" i="11"/>
  <c r="S46" i="11"/>
  <c r="S42" i="11"/>
  <c r="S38" i="11"/>
  <c r="S31" i="11"/>
  <c r="S27" i="11"/>
  <c r="S23" i="11"/>
  <c r="S17" i="11"/>
  <c r="S13" i="11"/>
  <c r="S9" i="11"/>
  <c r="J61" i="11"/>
  <c r="J53" i="11"/>
  <c r="J26" i="11"/>
  <c r="J60" i="11"/>
  <c r="J56" i="11"/>
  <c r="J52" i="11"/>
  <c r="J57" i="11"/>
  <c r="J22" i="11"/>
  <c r="S117" i="10"/>
  <c r="S119" i="10"/>
  <c r="S115" i="10"/>
  <c r="S111" i="10"/>
  <c r="S107" i="10"/>
  <c r="S103" i="10"/>
  <c r="S99" i="10"/>
  <c r="S95" i="10"/>
  <c r="S89" i="10"/>
  <c r="S85" i="10"/>
  <c r="S128" i="10"/>
  <c r="S101" i="10"/>
  <c r="J85" i="10"/>
  <c r="S428" i="9"/>
  <c r="S424" i="9"/>
  <c r="S420" i="9"/>
  <c r="S416" i="9"/>
  <c r="S412" i="9"/>
  <c r="S408" i="9"/>
  <c r="S404" i="9"/>
  <c r="S400" i="9"/>
  <c r="S396" i="9"/>
  <c r="S392" i="9"/>
  <c r="S388" i="9"/>
  <c r="S384" i="9"/>
  <c r="S380" i="9"/>
  <c r="S376" i="9"/>
  <c r="S372" i="9"/>
  <c r="S368" i="9"/>
  <c r="S364" i="9"/>
  <c r="S360" i="9"/>
  <c r="S356" i="9"/>
  <c r="S352" i="9"/>
  <c r="S348" i="9"/>
  <c r="S344" i="9"/>
  <c r="S340" i="9"/>
  <c r="S336" i="9"/>
  <c r="S332" i="9"/>
  <c r="S328" i="9"/>
  <c r="S324" i="9"/>
  <c r="S320" i="9"/>
  <c r="S316" i="9"/>
  <c r="S312" i="9"/>
  <c r="S308" i="9"/>
  <c r="S304" i="9"/>
  <c r="S300" i="9"/>
  <c r="S296" i="9"/>
  <c r="S292" i="9"/>
  <c r="S288" i="9"/>
  <c r="S284" i="9"/>
  <c r="S280" i="9"/>
  <c r="S276" i="9"/>
  <c r="S272" i="9"/>
  <c r="S268" i="9"/>
  <c r="S264" i="9"/>
  <c r="S260" i="9"/>
  <c r="S256" i="9"/>
  <c r="S252" i="9"/>
  <c r="S248" i="9"/>
  <c r="S244" i="9"/>
  <c r="S240" i="9"/>
  <c r="S236" i="9"/>
  <c r="S232" i="9"/>
  <c r="S228" i="9"/>
  <c r="S224" i="9"/>
  <c r="S220" i="9"/>
  <c r="S216" i="9"/>
  <c r="S212" i="9"/>
  <c r="S208" i="9"/>
  <c r="S204" i="9"/>
  <c r="S200" i="9"/>
  <c r="S196" i="9"/>
  <c r="S192" i="9"/>
  <c r="S188" i="9"/>
  <c r="S184" i="9"/>
  <c r="S180" i="9"/>
  <c r="S176" i="9"/>
  <c r="S172" i="9"/>
  <c r="S168" i="9"/>
  <c r="S164" i="9"/>
  <c r="S160" i="9"/>
  <c r="S156" i="9"/>
  <c r="S152" i="9"/>
  <c r="S148" i="9"/>
  <c r="S144" i="9"/>
  <c r="S140" i="9"/>
  <c r="S136" i="9"/>
  <c r="S132" i="9"/>
  <c r="S128" i="9"/>
  <c r="S124" i="9"/>
  <c r="S120" i="9"/>
  <c r="S104" i="9"/>
  <c r="S100" i="9"/>
  <c r="S96" i="9"/>
  <c r="S92" i="9"/>
  <c r="S88" i="9"/>
  <c r="S84" i="9"/>
  <c r="S80" i="9"/>
  <c r="S76" i="9"/>
  <c r="S72" i="9"/>
  <c r="S68" i="9"/>
  <c r="S64" i="9"/>
  <c r="S60" i="9"/>
  <c r="S56" i="9"/>
  <c r="S52" i="9"/>
  <c r="S48" i="9"/>
  <c r="S44" i="9"/>
  <c r="S40" i="9"/>
  <c r="S36" i="9"/>
  <c r="S32" i="9"/>
  <c r="S28" i="9"/>
  <c r="S24" i="9"/>
  <c r="S20" i="9"/>
  <c r="S16" i="9"/>
  <c r="S12" i="9"/>
  <c r="S62" i="11"/>
  <c r="S58" i="11"/>
  <c r="S54" i="11"/>
  <c r="S61" i="11"/>
  <c r="S57" i="11"/>
  <c r="S53" i="11"/>
  <c r="S44" i="11"/>
  <c r="S40" i="11"/>
  <c r="S50" i="11"/>
  <c r="S43" i="11"/>
  <c r="S39" i="11"/>
  <c r="J45" i="11"/>
  <c r="J41" i="11"/>
  <c r="J37" i="11"/>
  <c r="J32" i="11"/>
  <c r="J59" i="11"/>
  <c r="J55" i="11"/>
  <c r="J51" i="11"/>
  <c r="J44" i="11"/>
  <c r="J40" i="11"/>
  <c r="J29" i="11"/>
  <c r="J25" i="11"/>
  <c r="J21" i="11"/>
  <c r="J15" i="11"/>
  <c r="J11" i="11"/>
  <c r="S29" i="11"/>
  <c r="S15" i="11"/>
  <c r="S11" i="11"/>
  <c r="J62" i="11"/>
  <c r="J58" i="11"/>
  <c r="J54" i="11"/>
  <c r="J50" i="11"/>
  <c r="J43" i="11"/>
  <c r="J39" i="11"/>
  <c r="J28" i="11"/>
  <c r="J24" i="11"/>
  <c r="S16" i="11"/>
  <c r="S12" i="11"/>
  <c r="J9" i="11"/>
  <c r="J20" i="11"/>
  <c r="J14" i="11"/>
  <c r="J10" i="11"/>
  <c r="S36" i="11"/>
  <c r="S30" i="11"/>
  <c r="J31" i="11"/>
  <c r="J36" i="11"/>
  <c r="J30" i="11"/>
  <c r="J17" i="11"/>
  <c r="J13" i="11"/>
  <c r="J16" i="11"/>
  <c r="J12" i="11"/>
  <c r="S8" i="11"/>
  <c r="J8" i="11"/>
  <c r="S118" i="10"/>
  <c r="S114" i="10"/>
  <c r="S110" i="10"/>
  <c r="S106" i="10"/>
  <c r="S102" i="10"/>
  <c r="S98" i="10"/>
  <c r="S121" i="10"/>
  <c r="S113" i="10"/>
  <c r="S109" i="10"/>
  <c r="S105" i="10"/>
  <c r="S97" i="10"/>
  <c r="J117" i="10"/>
  <c r="J113" i="10"/>
  <c r="J109" i="10"/>
  <c r="J105" i="10"/>
  <c r="J101" i="10"/>
  <c r="J97" i="10"/>
  <c r="J116" i="10"/>
  <c r="J112" i="10"/>
  <c r="J108" i="10"/>
  <c r="J104" i="10"/>
  <c r="J100" i="10"/>
  <c r="J96" i="10"/>
  <c r="J87" i="10"/>
  <c r="J128" i="10"/>
  <c r="J119" i="10"/>
  <c r="J115" i="10"/>
  <c r="J111" i="10"/>
  <c r="J107" i="10"/>
  <c r="J103" i="10"/>
  <c r="J99" i="10"/>
  <c r="J95" i="10"/>
  <c r="J57" i="10"/>
  <c r="S8" i="10"/>
  <c r="J118" i="10"/>
  <c r="J114" i="10"/>
  <c r="J110" i="10"/>
  <c r="J106" i="10"/>
  <c r="J102" i="10"/>
  <c r="J98" i="10"/>
  <c r="J9" i="10"/>
  <c r="S90" i="10"/>
  <c r="J94" i="10"/>
  <c r="S57" i="10"/>
  <c r="S88" i="10"/>
  <c r="S94" i="10"/>
  <c r="S87" i="10"/>
  <c r="S83" i="10"/>
  <c r="S79" i="10"/>
  <c r="S75" i="10"/>
  <c r="S71" i="10"/>
  <c r="S67" i="10"/>
  <c r="J66" i="10"/>
  <c r="J84" i="10"/>
  <c r="J80" i="10"/>
  <c r="J76" i="10"/>
  <c r="J72" i="10"/>
  <c r="J68" i="10"/>
  <c r="J83" i="10"/>
  <c r="J79" i="10"/>
  <c r="J75" i="10"/>
  <c r="J71" i="10"/>
  <c r="J67" i="10"/>
  <c r="J82" i="10"/>
  <c r="J78" i="10"/>
  <c r="J70" i="10"/>
  <c r="J81" i="10"/>
  <c r="J77" i="10"/>
  <c r="J73" i="10"/>
  <c r="J69" i="10"/>
  <c r="J55" i="10"/>
  <c r="J49" i="10"/>
  <c r="J45" i="10"/>
  <c r="J41" i="10"/>
  <c r="J28" i="10"/>
  <c r="J24" i="10"/>
  <c r="J20" i="10"/>
  <c r="J16" i="10"/>
  <c r="J12" i="10"/>
  <c r="J58" i="10"/>
  <c r="J52" i="10"/>
  <c r="J48" i="10"/>
  <c r="J44" i="10"/>
  <c r="J31" i="10"/>
  <c r="J27" i="10"/>
  <c r="J23" i="10"/>
  <c r="J19" i="10"/>
  <c r="J15" i="10"/>
  <c r="J11" i="10"/>
  <c r="S84" i="10"/>
  <c r="S80" i="10"/>
  <c r="S76" i="10"/>
  <c r="S72" i="10"/>
  <c r="S68" i="10"/>
  <c r="S60" i="10"/>
  <c r="S50" i="10"/>
  <c r="S46" i="10"/>
  <c r="S42" i="10"/>
  <c r="S29" i="10"/>
  <c r="S25" i="10"/>
  <c r="S21" i="10"/>
  <c r="S17" i="10"/>
  <c r="S13" i="10"/>
  <c r="S9" i="10"/>
  <c r="S81" i="10"/>
  <c r="S77" i="10"/>
  <c r="S73" i="10"/>
  <c r="S69" i="10"/>
  <c r="S65" i="10"/>
  <c r="S82" i="10"/>
  <c r="S78" i="10"/>
  <c r="S74" i="10"/>
  <c r="S70" i="10"/>
  <c r="S66" i="10"/>
  <c r="S58" i="10"/>
  <c r="S52" i="10"/>
  <c r="S48" i="10"/>
  <c r="S44" i="10"/>
  <c r="J51" i="10"/>
  <c r="J47" i="10"/>
  <c r="J43" i="10"/>
  <c r="J30" i="10"/>
  <c r="J26" i="10"/>
  <c r="J22" i="10"/>
  <c r="J18" i="10"/>
  <c r="J14" i="10"/>
  <c r="J10" i="10"/>
  <c r="S56" i="10"/>
  <c r="J65" i="10"/>
  <c r="J60" i="10"/>
  <c r="J56" i="10"/>
  <c r="S51" i="10"/>
  <c r="S47" i="10"/>
  <c r="S43" i="10"/>
  <c r="S55" i="10"/>
  <c r="S49" i="10"/>
  <c r="S45" i="10"/>
  <c r="S41" i="10"/>
  <c r="S28" i="10"/>
  <c r="S24" i="10"/>
  <c r="S20" i="10"/>
  <c r="S16" i="10"/>
  <c r="S12" i="10"/>
  <c r="S59" i="10"/>
  <c r="J59" i="10"/>
  <c r="J50" i="10"/>
  <c r="J46" i="10"/>
  <c r="J42" i="10"/>
  <c r="S30" i="10"/>
  <c r="S26" i="10"/>
  <c r="S22" i="10"/>
  <c r="S18" i="10"/>
  <c r="S14" i="10"/>
  <c r="S10" i="10"/>
  <c r="S31" i="10"/>
  <c r="S27" i="10"/>
  <c r="S23" i="10"/>
  <c r="S19" i="10"/>
  <c r="S15" i="10"/>
  <c r="S11" i="10"/>
  <c r="J29" i="10"/>
  <c r="J25" i="10"/>
  <c r="J21" i="10"/>
  <c r="J17" i="10"/>
  <c r="J13" i="10"/>
  <c r="J8" i="10"/>
  <c r="S427" i="9"/>
  <c r="S423" i="9"/>
  <c r="S419" i="9"/>
  <c r="S415" i="9"/>
  <c r="S411" i="9"/>
  <c r="S407" i="9"/>
  <c r="S403" i="9"/>
  <c r="S399" i="9"/>
  <c r="S395" i="9"/>
  <c r="S391" i="9"/>
  <c r="S387" i="9"/>
  <c r="S383" i="9"/>
  <c r="S379" i="9"/>
  <c r="S375" i="9"/>
  <c r="S371" i="9"/>
  <c r="S367" i="9"/>
  <c r="S363" i="9"/>
  <c r="S359" i="9"/>
  <c r="S355" i="9"/>
  <c r="S351" i="9"/>
  <c r="S347" i="9"/>
  <c r="S343" i="9"/>
  <c r="S339" i="9"/>
  <c r="S335" i="9"/>
  <c r="S331" i="9"/>
  <c r="S327" i="9"/>
  <c r="S323" i="9"/>
  <c r="S319" i="9"/>
  <c r="S315" i="9"/>
  <c r="S311" i="9"/>
  <c r="S307" i="9"/>
  <c r="S303" i="9"/>
  <c r="S299" i="9"/>
  <c r="S295" i="9"/>
  <c r="S291" i="9"/>
  <c r="S287" i="9"/>
  <c r="S283" i="9"/>
  <c r="S279" i="9"/>
  <c r="S275" i="9"/>
  <c r="S271" i="9"/>
  <c r="S267" i="9"/>
  <c r="S263" i="9"/>
  <c r="S259" i="9"/>
  <c r="S255" i="9"/>
  <c r="S251" i="9"/>
  <c r="S247" i="9"/>
  <c r="S243" i="9"/>
  <c r="S239" i="9"/>
  <c r="S235" i="9"/>
  <c r="S231" i="9"/>
  <c r="S227" i="9"/>
  <c r="S223" i="9"/>
  <c r="S219" i="9"/>
  <c r="S215" i="9"/>
  <c r="S211" i="9"/>
  <c r="S207" i="9"/>
  <c r="S203" i="9"/>
  <c r="S199" i="9"/>
  <c r="S195" i="9"/>
  <c r="S191" i="9"/>
  <c r="S187" i="9"/>
  <c r="S183" i="9"/>
  <c r="S179" i="9"/>
  <c r="S175" i="9"/>
  <c r="S171" i="9"/>
  <c r="S167" i="9"/>
  <c r="S163" i="9"/>
  <c r="S159" i="9"/>
  <c r="S155" i="9"/>
  <c r="S151" i="9"/>
  <c r="S147" i="9"/>
  <c r="S143" i="9"/>
  <c r="S139" i="9"/>
  <c r="S135" i="9"/>
  <c r="S131" i="9"/>
  <c r="S127" i="9"/>
  <c r="S123" i="9"/>
  <c r="S119" i="9"/>
  <c r="S115" i="9"/>
  <c r="S111" i="9"/>
  <c r="S107" i="9"/>
  <c r="S103" i="9"/>
  <c r="S99" i="9"/>
  <c r="S95" i="9"/>
  <c r="S91" i="9"/>
  <c r="S87" i="9"/>
  <c r="S83" i="9"/>
  <c r="S79" i="9"/>
  <c r="S75" i="9"/>
  <c r="S71" i="9"/>
  <c r="S67" i="9"/>
  <c r="S63" i="9"/>
  <c r="S59" i="9"/>
  <c r="S55" i="9"/>
  <c r="S51" i="9"/>
  <c r="S47" i="9"/>
  <c r="S43" i="9"/>
  <c r="S39" i="9"/>
  <c r="S35" i="9"/>
  <c r="S31" i="9"/>
  <c r="S27" i="9"/>
  <c r="S23" i="9"/>
  <c r="S19" i="9"/>
  <c r="S15" i="9"/>
  <c r="S11" i="9"/>
  <c r="J426" i="9"/>
  <c r="J422" i="9"/>
  <c r="J418" i="9"/>
  <c r="J414" i="9"/>
  <c r="J410" i="9"/>
  <c r="J406" i="9"/>
  <c r="J402" i="9"/>
  <c r="J398" i="9"/>
  <c r="J394" i="9"/>
  <c r="J390" i="9"/>
  <c r="J386" i="9"/>
  <c r="J382" i="9"/>
  <c r="J378" i="9"/>
  <c r="J374" i="9"/>
  <c r="J370" i="9"/>
  <c r="J366" i="9"/>
  <c r="J362" i="9"/>
  <c r="J358" i="9"/>
  <c r="J354" i="9"/>
  <c r="J350" i="9"/>
  <c r="J346" i="9"/>
  <c r="J342" i="9"/>
  <c r="J338" i="9"/>
  <c r="J334" i="9"/>
  <c r="J330" i="9"/>
  <c r="J326" i="9"/>
  <c r="J322" i="9"/>
  <c r="J318" i="9"/>
  <c r="J314" i="9"/>
  <c r="J310" i="9"/>
  <c r="J306" i="9"/>
  <c r="J302" i="9"/>
  <c r="J298" i="9"/>
  <c r="J294" i="9"/>
  <c r="J290" i="9"/>
  <c r="J286" i="9"/>
  <c r="J282" i="9"/>
  <c r="J278" i="9"/>
  <c r="J274" i="9"/>
  <c r="J270" i="9"/>
  <c r="J266" i="9"/>
  <c r="J262" i="9"/>
  <c r="J258" i="9"/>
  <c r="J254" i="9"/>
  <c r="J250" i="9"/>
  <c r="J246" i="9"/>
  <c r="J242" i="9"/>
  <c r="J238" i="9"/>
  <c r="J234" i="9"/>
  <c r="J230" i="9"/>
  <c r="J226" i="9"/>
  <c r="J222" i="9"/>
  <c r="J218" i="9"/>
  <c r="J214" i="9"/>
  <c r="J210" i="9"/>
  <c r="J206" i="9"/>
  <c r="J202" i="9"/>
  <c r="J198" i="9"/>
  <c r="J194" i="9"/>
  <c r="J190" i="9"/>
  <c r="J186" i="9"/>
  <c r="J182" i="9"/>
  <c r="J178" i="9"/>
  <c r="J174" i="9"/>
  <c r="J170" i="9"/>
  <c r="J166" i="9"/>
  <c r="J162" i="9"/>
  <c r="J158" i="9"/>
  <c r="J154" i="9"/>
  <c r="J150" i="9"/>
  <c r="J146" i="9"/>
  <c r="J142" i="9"/>
  <c r="J138" i="9"/>
  <c r="J134" i="9"/>
  <c r="J130" i="9"/>
  <c r="J126" i="9"/>
  <c r="J122" i="9"/>
  <c r="J118" i="9"/>
  <c r="J114" i="9"/>
  <c r="J110" i="9"/>
  <c r="J106" i="9"/>
  <c r="J102" i="9"/>
  <c r="J98" i="9"/>
  <c r="J94" i="9"/>
  <c r="J90" i="9"/>
  <c r="J86" i="9"/>
  <c r="J82" i="9"/>
  <c r="J78" i="9"/>
  <c r="J74" i="9"/>
  <c r="J70" i="9"/>
  <c r="J66" i="9"/>
  <c r="J62" i="9"/>
  <c r="J58" i="9"/>
  <c r="J54" i="9"/>
  <c r="J50" i="9"/>
  <c r="J46" i="9"/>
  <c r="J42" i="9"/>
  <c r="J38" i="9"/>
  <c r="J34" i="9"/>
  <c r="J30" i="9"/>
  <c r="J26" i="9"/>
  <c r="J22" i="9"/>
  <c r="J18" i="9"/>
  <c r="J14" i="9"/>
  <c r="J10" i="9"/>
  <c r="J11" i="9"/>
  <c r="J427" i="9"/>
  <c r="J423" i="9"/>
  <c r="J419" i="9"/>
  <c r="J415" i="9"/>
  <c r="J411" i="9"/>
  <c r="J407" i="9"/>
  <c r="J403" i="9"/>
  <c r="J399" i="9"/>
  <c r="J395" i="9"/>
  <c r="J391" i="9"/>
  <c r="J387" i="9"/>
  <c r="J383" i="9"/>
  <c r="J379" i="9"/>
  <c r="J375" i="9"/>
  <c r="J371" i="9"/>
  <c r="J367" i="9"/>
  <c r="J363" i="9"/>
  <c r="J359" i="9"/>
  <c r="J355" i="9"/>
  <c r="J351" i="9"/>
  <c r="J347" i="9"/>
  <c r="J343" i="9"/>
  <c r="J339" i="9"/>
  <c r="J335" i="9"/>
  <c r="J331" i="9"/>
  <c r="J327" i="9"/>
  <c r="J323" i="9"/>
  <c r="J319" i="9"/>
  <c r="J315" i="9"/>
  <c r="J311" i="9"/>
  <c r="J307" i="9"/>
  <c r="J303" i="9"/>
  <c r="J299" i="9"/>
  <c r="J295" i="9"/>
  <c r="J291" i="9"/>
  <c r="J287" i="9"/>
  <c r="J283" i="9"/>
  <c r="J279" i="9"/>
  <c r="J275" i="9"/>
  <c r="J271" i="9"/>
  <c r="J267" i="9"/>
  <c r="J263" i="9"/>
  <c r="J259" i="9"/>
  <c r="J255" i="9"/>
  <c r="J251" i="9"/>
  <c r="J247" i="9"/>
  <c r="J243" i="9"/>
  <c r="J239" i="9"/>
  <c r="J235" i="9"/>
  <c r="J231" i="9"/>
  <c r="J227" i="9"/>
  <c r="J223" i="9"/>
  <c r="J219" i="9"/>
  <c r="J215" i="9"/>
  <c r="J211" i="9"/>
  <c r="J207" i="9"/>
  <c r="J203" i="9"/>
  <c r="J199" i="9"/>
  <c r="J195" i="9"/>
  <c r="J191" i="9"/>
  <c r="J187" i="9"/>
  <c r="J183" i="9"/>
  <c r="J179" i="9"/>
  <c r="J175" i="9"/>
  <c r="J171" i="9"/>
  <c r="J167" i="9"/>
  <c r="J163" i="9"/>
  <c r="J159" i="9"/>
  <c r="J155" i="9"/>
  <c r="J151" i="9"/>
  <c r="J147" i="9"/>
  <c r="J143" i="9"/>
  <c r="J139" i="9"/>
  <c r="J135" i="9"/>
  <c r="J131" i="9"/>
  <c r="J127" i="9"/>
  <c r="J123" i="9"/>
  <c r="J119" i="9"/>
  <c r="J115" i="9"/>
  <c r="J111" i="9"/>
  <c r="J107" i="9"/>
  <c r="S116" i="9"/>
  <c r="S112" i="9"/>
  <c r="S108" i="9"/>
  <c r="J425" i="9"/>
  <c r="J421" i="9"/>
  <c r="J417" i="9"/>
  <c r="J413" i="9"/>
  <c r="J409" i="9"/>
  <c r="J405" i="9"/>
  <c r="J401" i="9"/>
  <c r="J397" i="9"/>
  <c r="J393" i="9"/>
  <c r="J389" i="9"/>
  <c r="J385" i="9"/>
  <c r="J381" i="9"/>
  <c r="J377" i="9"/>
  <c r="J373" i="9"/>
  <c r="J369" i="9"/>
  <c r="J365" i="9"/>
  <c r="J361" i="9"/>
  <c r="J357" i="9"/>
  <c r="J353" i="9"/>
  <c r="J349" i="9"/>
  <c r="J345" i="9"/>
  <c r="J337" i="9"/>
  <c r="J333" i="9"/>
  <c r="J329" i="9"/>
  <c r="J325" i="9"/>
  <c r="J321" i="9"/>
  <c r="J317" i="9"/>
  <c r="J313" i="9"/>
  <c r="J305" i="9"/>
  <c r="J301" i="9"/>
  <c r="J297" i="9"/>
  <c r="J289" i="9"/>
  <c r="J285" i="9"/>
  <c r="J281" i="9"/>
  <c r="J273" i="9"/>
  <c r="J269" i="9"/>
  <c r="J265" i="9"/>
  <c r="J261" i="9"/>
  <c r="J257" i="9"/>
  <c r="J253" i="9"/>
  <c r="J249" i="9"/>
  <c r="J241" i="9"/>
  <c r="J237" i="9"/>
  <c r="J233" i="9"/>
  <c r="J225" i="9"/>
  <c r="J221" i="9"/>
  <c r="J217" i="9"/>
  <c r="J209" i="9"/>
  <c r="J205" i="9"/>
  <c r="J201" i="9"/>
  <c r="J197" i="9"/>
  <c r="J193" i="9"/>
  <c r="J189" i="9"/>
  <c r="J185" i="9"/>
  <c r="J177" i="9"/>
  <c r="J173" i="9"/>
  <c r="J169" i="9"/>
  <c r="J161" i="9"/>
  <c r="J157" i="9"/>
  <c r="J153" i="9"/>
  <c r="J145" i="9"/>
  <c r="J141" i="9"/>
  <c r="J137" i="9"/>
  <c r="J133" i="9"/>
  <c r="J129" i="9"/>
  <c r="J125" i="9"/>
  <c r="J121" i="9"/>
  <c r="J113" i="9"/>
  <c r="J109" i="9"/>
  <c r="J105" i="9"/>
  <c r="J97" i="9"/>
  <c r="J93" i="9"/>
  <c r="J89" i="9"/>
  <c r="J81" i="9"/>
  <c r="J77" i="9"/>
  <c r="J73" i="9"/>
  <c r="J69" i="9"/>
  <c r="J65" i="9"/>
  <c r="J61" i="9"/>
  <c r="J57" i="9"/>
  <c r="J49" i="9"/>
  <c r="J45" i="9"/>
  <c r="J41" i="9"/>
  <c r="J33" i="9"/>
  <c r="J29" i="9"/>
  <c r="J25" i="9"/>
  <c r="J17" i="9"/>
  <c r="J13" i="9"/>
  <c r="J9" i="9"/>
  <c r="S426" i="9"/>
  <c r="S422" i="9"/>
  <c r="S418" i="9"/>
  <c r="S414" i="9"/>
  <c r="S410" i="9"/>
  <c r="S406" i="9"/>
  <c r="S402" i="9"/>
  <c r="S398" i="9"/>
  <c r="S394" i="9"/>
  <c r="S390" i="9"/>
  <c r="S386" i="9"/>
  <c r="S382" i="9"/>
  <c r="S378" i="9"/>
  <c r="S374" i="9"/>
  <c r="S370" i="9"/>
  <c r="S366" i="9"/>
  <c r="S362" i="9"/>
  <c r="S358" i="9"/>
  <c r="S354" i="9"/>
  <c r="S350" i="9"/>
  <c r="S346" i="9"/>
  <c r="S342" i="9"/>
  <c r="S338" i="9"/>
  <c r="S334" i="9"/>
  <c r="S330" i="9"/>
  <c r="S326" i="9"/>
  <c r="S322" i="9"/>
  <c r="S318" i="9"/>
  <c r="S314" i="9"/>
  <c r="S310" i="9"/>
  <c r="S306" i="9"/>
  <c r="S302" i="9"/>
  <c r="S298" i="9"/>
  <c r="S294" i="9"/>
  <c r="S290" i="9"/>
  <c r="S286" i="9"/>
  <c r="S282" i="9"/>
  <c r="S278" i="9"/>
  <c r="S274" i="9"/>
  <c r="S270" i="9"/>
  <c r="S266" i="9"/>
  <c r="S262" i="9"/>
  <c r="S258" i="9"/>
  <c r="S254" i="9"/>
  <c r="S250" i="9"/>
  <c r="S246" i="9"/>
  <c r="S242" i="9"/>
  <c r="S238" i="9"/>
  <c r="S234" i="9"/>
  <c r="S230" i="9"/>
  <c r="S226" i="9"/>
  <c r="S222" i="9"/>
  <c r="S218" i="9"/>
  <c r="S214" i="9"/>
  <c r="S210" i="9"/>
  <c r="S206" i="9"/>
  <c r="S202" i="9"/>
  <c r="S198" i="9"/>
  <c r="S194" i="9"/>
  <c r="S190" i="9"/>
  <c r="S186" i="9"/>
  <c r="S182" i="9"/>
  <c r="S178" i="9"/>
  <c r="S174" i="9"/>
  <c r="S170" i="9"/>
  <c r="S166" i="9"/>
  <c r="S162" i="9"/>
  <c r="S158" i="9"/>
  <c r="S154" i="9"/>
  <c r="S150" i="9"/>
  <c r="S146" i="9"/>
  <c r="S142" i="9"/>
  <c r="S138" i="9"/>
  <c r="S134" i="9"/>
  <c r="S130" i="9"/>
  <c r="S126" i="9"/>
  <c r="S122" i="9"/>
  <c r="S118" i="9"/>
  <c r="S114" i="9"/>
  <c r="S110" i="9"/>
  <c r="S106" i="9"/>
  <c r="S102" i="9"/>
  <c r="S98" i="9"/>
  <c r="S94" i="9"/>
  <c r="S90" i="9"/>
  <c r="S86" i="9"/>
  <c r="S82" i="9"/>
  <c r="S78" i="9"/>
  <c r="S74" i="9"/>
  <c r="S70" i="9"/>
  <c r="S66" i="9"/>
  <c r="S62" i="9"/>
  <c r="S58" i="9"/>
  <c r="S54" i="9"/>
  <c r="S50" i="9"/>
  <c r="S46" i="9"/>
  <c r="S42" i="9"/>
  <c r="S38" i="9"/>
  <c r="S34" i="9"/>
  <c r="S30" i="9"/>
  <c r="S26" i="9"/>
  <c r="S22" i="9"/>
  <c r="S18" i="9"/>
  <c r="S14" i="9"/>
  <c r="S10" i="9"/>
  <c r="J428" i="9"/>
  <c r="J424" i="9"/>
  <c r="J420" i="9"/>
  <c r="J416" i="9"/>
  <c r="J412" i="9"/>
  <c r="J408" i="9"/>
  <c r="J404" i="9"/>
  <c r="J400" i="9"/>
  <c r="J396" i="9"/>
  <c r="J341" i="9"/>
  <c r="J309" i="9"/>
  <c r="J293" i="9"/>
  <c r="J277" i="9"/>
  <c r="J245" i="9"/>
  <c r="J229" i="9"/>
  <c r="J213" i="9"/>
  <c r="J181" i="9"/>
  <c r="J165" i="9"/>
  <c r="J149" i="9"/>
  <c r="J117" i="9"/>
  <c r="J101" i="9"/>
  <c r="J85" i="9"/>
  <c r="J53" i="9"/>
  <c r="J37" i="9"/>
  <c r="J21" i="9"/>
  <c r="J143" i="8"/>
  <c r="J139" i="8"/>
  <c r="J135" i="8"/>
  <c r="J131" i="8"/>
  <c r="J127" i="8"/>
  <c r="J123" i="8"/>
  <c r="J119" i="8"/>
  <c r="J115" i="8"/>
  <c r="J111" i="8"/>
  <c r="J107" i="8"/>
  <c r="J103" i="8"/>
  <c r="J99" i="8"/>
  <c r="J95" i="8"/>
  <c r="J91" i="8"/>
  <c r="J87" i="8"/>
  <c r="J83" i="8"/>
  <c r="J79" i="8"/>
  <c r="J75" i="8"/>
  <c r="J71" i="8"/>
  <c r="J67" i="8"/>
  <c r="J63" i="8"/>
  <c r="J59" i="8"/>
  <c r="J55" i="8"/>
  <c r="J51" i="8"/>
  <c r="J47" i="8"/>
  <c r="J43" i="8"/>
  <c r="J39" i="8"/>
  <c r="J35" i="8"/>
  <c r="J31" i="8"/>
  <c r="J27" i="8"/>
  <c r="J23" i="8"/>
  <c r="J19" i="8"/>
  <c r="J15" i="8"/>
  <c r="J11" i="8"/>
  <c r="S139" i="8"/>
  <c r="S131" i="8"/>
  <c r="J145" i="8"/>
  <c r="J141" i="8"/>
  <c r="J137" i="8"/>
  <c r="J133" i="8"/>
  <c r="J129" i="8"/>
  <c r="J125" i="8"/>
  <c r="J121" i="8"/>
  <c r="J117" i="8"/>
  <c r="J113" i="8"/>
  <c r="J109" i="8"/>
  <c r="J105" i="8"/>
  <c r="J101" i="8"/>
  <c r="J97" i="8"/>
  <c r="J93" i="8"/>
  <c r="J89" i="8"/>
  <c r="J85" i="8"/>
  <c r="J81" i="8"/>
  <c r="J77" i="8"/>
  <c r="J73" i="8"/>
  <c r="J69" i="8"/>
  <c r="J65" i="8"/>
  <c r="J61" i="8"/>
  <c r="J57" i="8"/>
  <c r="J53" i="8"/>
  <c r="J49" i="8"/>
  <c r="J45" i="8"/>
  <c r="J41" i="8"/>
  <c r="J37" i="8"/>
  <c r="J33" i="8"/>
  <c r="J29" i="8"/>
  <c r="J25" i="8"/>
  <c r="J21" i="8"/>
  <c r="J17" i="8"/>
  <c r="J13" i="8"/>
  <c r="J9" i="8"/>
  <c r="S144" i="8"/>
  <c r="S140" i="8"/>
  <c r="S136" i="8"/>
  <c r="S132" i="8"/>
  <c r="S142" i="8"/>
  <c r="S138" i="8"/>
  <c r="S134" i="8"/>
  <c r="J142" i="8"/>
  <c r="J138" i="8"/>
  <c r="J134" i="8"/>
  <c r="J130" i="8"/>
  <c r="J126" i="8"/>
  <c r="J122" i="8"/>
  <c r="J118" i="8"/>
  <c r="J114" i="8"/>
  <c r="J110" i="8"/>
  <c r="J106" i="8"/>
  <c r="J102" i="8"/>
  <c r="J98" i="8"/>
  <c r="J94" i="8"/>
  <c r="J90" i="8"/>
  <c r="J86" i="8"/>
  <c r="J82" i="8"/>
  <c r="J78" i="8"/>
  <c r="J74" i="8"/>
  <c r="J70" i="8"/>
  <c r="J66" i="8"/>
  <c r="J62" i="8"/>
  <c r="J58" i="8"/>
  <c r="J54" i="8"/>
  <c r="J50" i="8"/>
  <c r="J46" i="8"/>
  <c r="J42" i="8"/>
  <c r="J38" i="8"/>
  <c r="J34" i="8"/>
  <c r="J30" i="8"/>
  <c r="J26" i="8"/>
  <c r="J22" i="8"/>
  <c r="J18" i="8"/>
  <c r="J14" i="8"/>
  <c r="J10" i="8"/>
  <c r="J144" i="8"/>
  <c r="J140" i="8"/>
  <c r="J136" i="8"/>
  <c r="J132" i="8"/>
  <c r="J128" i="8"/>
  <c r="J124" i="8"/>
  <c r="J120" i="8"/>
  <c r="J116" i="8"/>
  <c r="J112" i="8"/>
  <c r="J108" i="8"/>
  <c r="J104" i="8"/>
  <c r="J100" i="8"/>
  <c r="J96" i="8"/>
  <c r="J92" i="8"/>
  <c r="J88" i="8"/>
  <c r="J84" i="8"/>
  <c r="J80" i="8"/>
  <c r="J76" i="8"/>
  <c r="J72" i="8"/>
  <c r="J68" i="8"/>
  <c r="J64" i="8"/>
  <c r="J60" i="8"/>
  <c r="J56" i="8"/>
  <c r="J52" i="8"/>
  <c r="J48" i="8"/>
  <c r="J44" i="8"/>
  <c r="J40" i="8"/>
  <c r="J36" i="8"/>
  <c r="J32" i="8"/>
  <c r="J28" i="8"/>
  <c r="J24" i="8"/>
  <c r="J20" i="8"/>
  <c r="J16" i="8"/>
  <c r="J12" i="8"/>
  <c r="S145" i="8"/>
  <c r="S143" i="8"/>
  <c r="S135" i="8"/>
  <c r="S141" i="8"/>
  <c r="S137" i="8"/>
  <c r="S133" i="8"/>
  <c r="J36" i="7"/>
  <c r="J32" i="7"/>
  <c r="J28" i="7"/>
  <c r="J24" i="7"/>
  <c r="J20" i="7"/>
  <c r="J16" i="7"/>
  <c r="J12" i="7"/>
  <c r="J35" i="7"/>
  <c r="J31" i="7"/>
  <c r="J27" i="7"/>
  <c r="J23" i="7"/>
  <c r="J19" i="7"/>
  <c r="J15" i="7"/>
  <c r="J11" i="7"/>
  <c r="J34" i="7"/>
  <c r="J30" i="7"/>
  <c r="J26" i="7"/>
  <c r="J22" i="7"/>
  <c r="J18" i="7"/>
  <c r="J14" i="7"/>
  <c r="J10" i="7"/>
  <c r="J37" i="7"/>
  <c r="J33" i="7"/>
  <c r="J29" i="7"/>
  <c r="J25" i="7"/>
  <c r="J21" i="7"/>
  <c r="J17" i="7"/>
  <c r="J13" i="7"/>
  <c r="J9" i="7"/>
  <c r="S17" i="6"/>
  <c r="S13" i="6"/>
  <c r="S18" i="6"/>
  <c r="S9" i="6"/>
  <c r="S14" i="6"/>
  <c r="J9" i="6"/>
  <c r="J14" i="6"/>
  <c r="J10" i="6"/>
  <c r="J392" i="9"/>
  <c r="J388" i="9"/>
  <c r="J384" i="9"/>
  <c r="J380" i="9"/>
  <c r="J376" i="9"/>
  <c r="J372" i="9"/>
  <c r="J368" i="9"/>
  <c r="J364" i="9"/>
  <c r="J360" i="9"/>
  <c r="J356" i="9"/>
  <c r="J352" i="9"/>
  <c r="J348" i="9"/>
  <c r="J344" i="9"/>
  <c r="J340" i="9"/>
  <c r="J336" i="9"/>
  <c r="J332" i="9"/>
  <c r="J328" i="9"/>
  <c r="J324" i="9"/>
  <c r="J320" i="9"/>
  <c r="J316" i="9"/>
  <c r="J312" i="9"/>
  <c r="J308" i="9"/>
  <c r="J304" i="9"/>
  <c r="J300" i="9"/>
  <c r="J296" i="9"/>
  <c r="J292" i="9"/>
  <c r="J288" i="9"/>
  <c r="J284" i="9"/>
  <c r="J280" i="9"/>
  <c r="J276" i="9"/>
  <c r="J272" i="9"/>
  <c r="J268" i="9"/>
  <c r="J264" i="9"/>
  <c r="J260" i="9"/>
  <c r="J256" i="9"/>
  <c r="J252" i="9"/>
  <c r="J248" i="9"/>
  <c r="J244" i="9"/>
  <c r="J240" i="9"/>
  <c r="J236" i="9"/>
  <c r="J232" i="9"/>
  <c r="J228" i="9"/>
  <c r="J224" i="9"/>
  <c r="J220" i="9"/>
  <c r="J216" i="9"/>
  <c r="J212" i="9"/>
  <c r="J208" i="9"/>
  <c r="J204" i="9"/>
  <c r="J200" i="9"/>
  <c r="J196" i="9"/>
  <c r="J192" i="9"/>
  <c r="J188" i="9"/>
  <c r="J184" i="9"/>
  <c r="J180" i="9"/>
  <c r="J176" i="9"/>
  <c r="J172" i="9"/>
  <c r="J168" i="9"/>
  <c r="J164" i="9"/>
  <c r="J160" i="9"/>
  <c r="J156" i="9"/>
  <c r="J152" i="9"/>
  <c r="J148" i="9"/>
  <c r="J144" i="9"/>
  <c r="J140" i="9"/>
  <c r="J136" i="9"/>
  <c r="J132" i="9"/>
  <c r="J128" i="9"/>
  <c r="J124" i="9"/>
  <c r="J120" i="9"/>
  <c r="J116" i="9"/>
  <c r="J112" i="9"/>
  <c r="J108" i="9"/>
  <c r="J104" i="9"/>
  <c r="J100" i="9"/>
  <c r="J96" i="9"/>
  <c r="J92" i="9"/>
  <c r="J88" i="9"/>
  <c r="J84" i="9"/>
  <c r="J80" i="9"/>
  <c r="J76" i="9"/>
  <c r="J72" i="9"/>
  <c r="J68" i="9"/>
  <c r="J64" i="9"/>
  <c r="J60" i="9"/>
  <c r="J56" i="9"/>
  <c r="J52" i="9"/>
  <c r="J48" i="9"/>
  <c r="J44" i="9"/>
  <c r="J40" i="9"/>
  <c r="J36" i="9"/>
  <c r="J32" i="9"/>
  <c r="J28" i="9"/>
  <c r="J24" i="9"/>
  <c r="J20" i="9"/>
  <c r="J16" i="9"/>
  <c r="J12" i="9"/>
  <c r="S16" i="6"/>
  <c r="S12" i="6"/>
  <c r="J16" i="6"/>
  <c r="J12" i="6"/>
  <c r="E29" i="5" l="1"/>
  <c r="J29" i="5"/>
  <c r="I29" i="5"/>
  <c r="H29" i="5"/>
  <c r="K29" i="4"/>
  <c r="I29" i="4"/>
  <c r="H29" i="4"/>
  <c r="E29" i="4"/>
  <c r="S64" i="8"/>
  <c r="S65" i="8"/>
  <c r="S67" i="8"/>
  <c r="S68" i="8"/>
  <c r="S69" i="8"/>
  <c r="S71" i="8"/>
  <c r="S72" i="8"/>
  <c r="S73" i="8"/>
  <c r="S75" i="8"/>
  <c r="S76" i="8"/>
  <c r="S77" i="8"/>
  <c r="S79" i="8"/>
  <c r="S80" i="8"/>
  <c r="S81" i="8"/>
  <c r="S83" i="8"/>
  <c r="S84" i="8"/>
  <c r="S85" i="8"/>
  <c r="S87" i="8"/>
  <c r="S88" i="8"/>
  <c r="S89" i="8"/>
  <c r="S91" i="8"/>
  <c r="S92" i="8"/>
  <c r="S93" i="8"/>
  <c r="S95" i="8"/>
  <c r="S96" i="8"/>
  <c r="S97" i="8"/>
  <c r="S99" i="8"/>
  <c r="S100" i="8"/>
  <c r="S101" i="8"/>
  <c r="S103" i="8"/>
  <c r="S104" i="8"/>
  <c r="S105" i="8"/>
  <c r="S107" i="8"/>
  <c r="S108" i="8"/>
  <c r="S109" i="8"/>
  <c r="S111" i="8"/>
  <c r="S112" i="8"/>
  <c r="S113" i="8"/>
  <c r="S115" i="8"/>
  <c r="S116" i="8"/>
  <c r="S117" i="8"/>
  <c r="S119" i="8"/>
  <c r="S120" i="8"/>
  <c r="S121" i="8"/>
  <c r="S123" i="8"/>
  <c r="S124" i="8"/>
  <c r="S125" i="8"/>
  <c r="S127" i="8"/>
  <c r="S128" i="8"/>
  <c r="S129" i="8"/>
  <c r="O8" i="8"/>
  <c r="N8" i="8"/>
  <c r="L8" i="8"/>
  <c r="K8" i="8"/>
  <c r="F8" i="8"/>
  <c r="E8" i="8"/>
  <c r="C8" i="8"/>
  <c r="H8" i="7" l="1"/>
  <c r="K29" i="5"/>
  <c r="G8" i="8"/>
  <c r="P8" i="8"/>
  <c r="Q8" i="8"/>
  <c r="R8" i="8"/>
  <c r="M8" i="8"/>
  <c r="H8" i="8"/>
  <c r="I8" i="8"/>
  <c r="D8" i="8"/>
  <c r="G8" i="7"/>
  <c r="P8" i="7"/>
  <c r="Q8" i="7"/>
  <c r="R8" i="7"/>
  <c r="M8" i="7"/>
  <c r="I8" i="7"/>
  <c r="D8" i="7"/>
  <c r="S130" i="8"/>
  <c r="S126" i="8"/>
  <c r="S122" i="8"/>
  <c r="S118" i="8"/>
  <c r="S114" i="8"/>
  <c r="S110" i="8"/>
  <c r="S106" i="8"/>
  <c r="S102" i="8"/>
  <c r="S98" i="8"/>
  <c r="S94" i="8"/>
  <c r="S90" i="8"/>
  <c r="S86" i="8"/>
  <c r="S82" i="8"/>
  <c r="S78" i="8"/>
  <c r="S74" i="8"/>
  <c r="S70" i="8"/>
  <c r="S66" i="8"/>
  <c r="J8" i="8" l="1"/>
  <c r="S63" i="8"/>
  <c r="S61" i="8"/>
  <c r="S60" i="8"/>
  <c r="S59" i="8"/>
  <c r="S58" i="8"/>
  <c r="S57" i="8"/>
  <c r="S56" i="8"/>
  <c r="S55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52" i="8" l="1"/>
  <c r="S53" i="8"/>
  <c r="S54" i="8"/>
  <c r="S62" i="8"/>
  <c r="S37" i="7"/>
  <c r="S36" i="7"/>
  <c r="S35" i="7"/>
  <c r="S34" i="7"/>
  <c r="S32" i="7"/>
  <c r="S31" i="7"/>
  <c r="S30" i="7"/>
  <c r="S28" i="7"/>
  <c r="S27" i="7"/>
  <c r="S24" i="7"/>
  <c r="S23" i="7"/>
  <c r="S20" i="7"/>
  <c r="S19" i="7"/>
  <c r="S16" i="7"/>
  <c r="S15" i="7"/>
  <c r="S14" i="7"/>
  <c r="S13" i="7"/>
  <c r="S12" i="7"/>
  <c r="S11" i="7"/>
  <c r="S10" i="7"/>
  <c r="S9" i="7"/>
  <c r="P8" i="6"/>
  <c r="R8" i="6"/>
  <c r="Q8" i="6"/>
  <c r="H8" i="6"/>
  <c r="F35" i="5"/>
  <c r="C35" i="5"/>
  <c r="J28" i="5"/>
  <c r="I28" i="5"/>
  <c r="H28" i="5"/>
  <c r="E28" i="5"/>
  <c r="J27" i="5"/>
  <c r="I27" i="5"/>
  <c r="H27" i="5"/>
  <c r="E27" i="5"/>
  <c r="J26" i="5"/>
  <c r="I26" i="5"/>
  <c r="H26" i="5"/>
  <c r="E26" i="5"/>
  <c r="J25" i="5"/>
  <c r="I25" i="5"/>
  <c r="H25" i="5"/>
  <c r="E25" i="5"/>
  <c r="J24" i="5"/>
  <c r="I24" i="5"/>
  <c r="H24" i="5"/>
  <c r="E24" i="5"/>
  <c r="J23" i="5"/>
  <c r="I23" i="5"/>
  <c r="H23" i="5"/>
  <c r="E23" i="5"/>
  <c r="J22" i="5"/>
  <c r="I22" i="5"/>
  <c r="H22" i="5"/>
  <c r="E22" i="5"/>
  <c r="J21" i="5"/>
  <c r="I21" i="5"/>
  <c r="H21" i="5"/>
  <c r="E21" i="5"/>
  <c r="J20" i="5"/>
  <c r="I20" i="5"/>
  <c r="H20" i="5"/>
  <c r="E20" i="5"/>
  <c r="J19" i="5"/>
  <c r="I19" i="5"/>
  <c r="H19" i="5"/>
  <c r="E19" i="5"/>
  <c r="J18" i="5"/>
  <c r="I18" i="5"/>
  <c r="H18" i="5"/>
  <c r="E18" i="5"/>
  <c r="J17" i="5"/>
  <c r="I17" i="5"/>
  <c r="H17" i="5"/>
  <c r="E17" i="5"/>
  <c r="J16" i="5"/>
  <c r="I16" i="5"/>
  <c r="H16" i="5"/>
  <c r="E16" i="5"/>
  <c r="J15" i="5"/>
  <c r="I15" i="5"/>
  <c r="H15" i="5"/>
  <c r="E15" i="5"/>
  <c r="J14" i="5"/>
  <c r="I14" i="5"/>
  <c r="H14" i="5"/>
  <c r="E14" i="5"/>
  <c r="J13" i="5"/>
  <c r="I13" i="5"/>
  <c r="H13" i="5"/>
  <c r="E13" i="5"/>
  <c r="J12" i="5"/>
  <c r="I12" i="5"/>
  <c r="H12" i="5"/>
  <c r="E12" i="5"/>
  <c r="J11" i="5"/>
  <c r="I11" i="5"/>
  <c r="H11" i="5"/>
  <c r="E11" i="5"/>
  <c r="J10" i="5"/>
  <c r="I10" i="5"/>
  <c r="H10" i="5"/>
  <c r="E10" i="5"/>
  <c r="J28" i="4"/>
  <c r="I28" i="4"/>
  <c r="H28" i="4"/>
  <c r="E28" i="4"/>
  <c r="C65520" i="4"/>
  <c r="J27" i="4"/>
  <c r="I27" i="4"/>
  <c r="H27" i="4"/>
  <c r="E27" i="4"/>
  <c r="J26" i="4"/>
  <c r="I26" i="4"/>
  <c r="H26" i="4"/>
  <c r="E26" i="4"/>
  <c r="J25" i="4"/>
  <c r="I25" i="4"/>
  <c r="H25" i="4"/>
  <c r="E25" i="4"/>
  <c r="J24" i="4"/>
  <c r="I24" i="4"/>
  <c r="H24" i="4"/>
  <c r="E24" i="4"/>
  <c r="J23" i="4"/>
  <c r="I23" i="4"/>
  <c r="H23" i="4"/>
  <c r="E23" i="4"/>
  <c r="I22" i="4"/>
  <c r="H22" i="4"/>
  <c r="E22" i="4"/>
  <c r="J21" i="4"/>
  <c r="I21" i="4"/>
  <c r="H21" i="4"/>
  <c r="E21" i="4"/>
  <c r="J20" i="4"/>
  <c r="I20" i="4"/>
  <c r="H20" i="4"/>
  <c r="E20" i="4"/>
  <c r="J19" i="4"/>
  <c r="I19" i="4"/>
  <c r="H19" i="4"/>
  <c r="E19" i="4"/>
  <c r="J18" i="4"/>
  <c r="I18" i="4"/>
  <c r="H18" i="4"/>
  <c r="E18" i="4"/>
  <c r="J17" i="4"/>
  <c r="I17" i="4"/>
  <c r="H17" i="4"/>
  <c r="E17" i="4"/>
  <c r="J16" i="4"/>
  <c r="I16" i="4"/>
  <c r="H16" i="4"/>
  <c r="E16" i="4"/>
  <c r="J15" i="4"/>
  <c r="I15" i="4"/>
  <c r="H15" i="4"/>
  <c r="E15" i="4"/>
  <c r="J14" i="4"/>
  <c r="I14" i="4"/>
  <c r="H14" i="4"/>
  <c r="E14" i="4"/>
  <c r="J13" i="4"/>
  <c r="I13" i="4"/>
  <c r="H13" i="4"/>
  <c r="E13" i="4"/>
  <c r="J12" i="4"/>
  <c r="I12" i="4"/>
  <c r="H12" i="4"/>
  <c r="E12" i="4"/>
  <c r="J11" i="4"/>
  <c r="I11" i="4"/>
  <c r="H11" i="4"/>
  <c r="E11" i="4"/>
  <c r="J10" i="4"/>
  <c r="I10" i="4"/>
  <c r="H10" i="4"/>
  <c r="E10" i="4"/>
  <c r="K13" i="5" l="1"/>
  <c r="K17" i="5"/>
  <c r="D35" i="5"/>
  <c r="G35" i="5"/>
  <c r="S18" i="7"/>
  <c r="S22" i="7"/>
  <c r="S26" i="7"/>
  <c r="S33" i="7"/>
  <c r="S17" i="7"/>
  <c r="S21" i="7"/>
  <c r="S25" i="7"/>
  <c r="S29" i="7"/>
  <c r="K18" i="5"/>
  <c r="K20" i="5"/>
  <c r="K21" i="5"/>
  <c r="K26" i="5"/>
  <c r="J35" i="5"/>
  <c r="K12" i="5"/>
  <c r="K14" i="5"/>
  <c r="K16" i="5"/>
  <c r="I35" i="5"/>
  <c r="K25" i="5"/>
  <c r="K28" i="5"/>
  <c r="E33" i="4"/>
  <c r="K12" i="4"/>
  <c r="K13" i="4"/>
  <c r="K16" i="4"/>
  <c r="K20" i="4"/>
  <c r="K34" i="4"/>
  <c r="K18" i="4"/>
  <c r="K11" i="4"/>
  <c r="K19" i="4"/>
  <c r="K21" i="4"/>
  <c r="K19" i="5"/>
  <c r="H33" i="4"/>
  <c r="K17" i="4"/>
  <c r="K15" i="5"/>
  <c r="J8" i="7"/>
  <c r="G8" i="6"/>
  <c r="I8" i="6"/>
  <c r="D8" i="6"/>
  <c r="M8" i="6"/>
  <c r="S8" i="6" s="1"/>
  <c r="K33" i="5"/>
  <c r="K24" i="5"/>
  <c r="H34" i="5"/>
  <c r="K23" i="5"/>
  <c r="K27" i="5"/>
  <c r="K10" i="5"/>
  <c r="K22" i="5"/>
  <c r="H33" i="5"/>
  <c r="K11" i="5"/>
  <c r="E33" i="5"/>
  <c r="E34" i="5"/>
  <c r="K28" i="4"/>
  <c r="K23" i="4"/>
  <c r="K25" i="4"/>
  <c r="K26" i="4"/>
  <c r="K24" i="4"/>
  <c r="E34" i="4"/>
  <c r="K14" i="4"/>
  <c r="K15" i="4"/>
  <c r="K10" i="4"/>
  <c r="K22" i="4"/>
  <c r="K27" i="4"/>
  <c r="H34" i="4"/>
  <c r="H35" i="4" l="1"/>
  <c r="E35" i="5"/>
  <c r="E35" i="4"/>
  <c r="H35" i="5"/>
  <c r="J8" i="6"/>
  <c r="K34" i="5"/>
  <c r="K35" i="5" s="1"/>
  <c r="K33" i="4"/>
  <c r="K35" i="4" s="1"/>
  <c r="S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79575522</author>
  </authors>
  <commentList>
    <comment ref="C11" authorId="0" shapeId="0" xr:uid="{BCA29667-7C61-4D16-8E47-D0BECC4ED0EA}">
      <text>
        <r>
          <rPr>
            <sz val="10"/>
            <color indexed="81"/>
            <rFont val="Arial"/>
            <family val="2"/>
          </rPr>
          <t>Nivel de ocupación no considera la distancia de los trayectos: 
Ocupación =(Pasajeros / sillas)*100%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<sst xmlns="http://schemas.openxmlformats.org/spreadsheetml/2006/main" count="1633" uniqueCount="611">
  <si>
    <t>Aeronáutica Civil de Colombia</t>
  </si>
  <si>
    <t>Oficina de Transporte Aéreo</t>
  </si>
  <si>
    <t>Grupo de Estudios Sectoriales</t>
  </si>
  <si>
    <t>Transporte de Pasajeros</t>
  </si>
  <si>
    <t>Operación regular y no regular</t>
  </si>
  <si>
    <t>Nivel Ocupación</t>
  </si>
  <si>
    <t>Sin considerar la distancia de los trayectos</t>
  </si>
  <si>
    <t>Novedades</t>
  </si>
  <si>
    <t>Novedades y conceptos importantes para la interpretación de la información.</t>
  </si>
  <si>
    <t>Cuadro 2.1A</t>
  </si>
  <si>
    <t>Comportamiento Oferta y Demanda Pasajeros Domésticos - Transporte Regular y no Regular</t>
  </si>
  <si>
    <t>Cuadro 2.1B</t>
  </si>
  <si>
    <t>Comportamiento Oferta y Demanda Pasajeros Internacionales - Transporte Regular y no Regular</t>
  </si>
  <si>
    <t xml:space="preserve">Cuadro 2.2A </t>
  </si>
  <si>
    <t>Oferta y demanda pasajeros nacionales por empresa</t>
  </si>
  <si>
    <t>Cuadro 2.2B</t>
  </si>
  <si>
    <t>Oferta y demanda pasajeros internacionales por empresa</t>
  </si>
  <si>
    <t>Cuadro 2.3</t>
  </si>
  <si>
    <t>Oferta y Demanda Pasajeros - Principales Rutas Nacionales</t>
  </si>
  <si>
    <t>Cuadro 2.3B</t>
  </si>
  <si>
    <t>Oferta y Demanda Pasajeros nacionales rutas troncales por empresa</t>
  </si>
  <si>
    <t>Cuadro 2.4</t>
  </si>
  <si>
    <t>Oferta y Demanda Pasajeros - Principales rutas internacionales</t>
  </si>
  <si>
    <t>Cuadro 2.5</t>
  </si>
  <si>
    <t>Oferta y Demanda Pasajeros Internacionales - Continente y empresa</t>
  </si>
  <si>
    <t>Ir al Indice</t>
  </si>
  <si>
    <t>Novedades.:</t>
  </si>
  <si>
    <t>Debido a una actualización de las distancias entre aeropuertos, los cálculos de Pasajeros-Kilómetros y Sillas-Kilómetros presentan variaciones que se ven reflejadas a partir del boletín de enero de 2019.</t>
  </si>
  <si>
    <t>A partir del mes de enero de 2011, el boletín de oferta y demanda, contendrá información de transporte regular y transporte no regular.</t>
  </si>
  <si>
    <t>La fuente de la información de este boletín son las empresas aéreas, por medio de los archivos de tráfico por equipo y tráfico de vuelos charter.</t>
  </si>
  <si>
    <t>Transporte Regular:</t>
  </si>
  <si>
    <t>Servicios de Transporte Aéreo sujetos a tarifas y horarios fijos que se anuncian al público o con una frecuencia que constituye una serie sistemática e identificable de vuelos.</t>
  </si>
  <si>
    <t>Transporte No Regular:</t>
  </si>
  <si>
    <t xml:space="preserve">Comprende la operación comercial que no está sujeta a horarios e itinerarios. Está compuesta por los vuelos adicionales y los vuelos charter. </t>
  </si>
  <si>
    <r>
      <rPr>
        <b/>
        <sz val="13"/>
        <color indexed="56"/>
        <rFont val="Century Gothic"/>
        <family val="2"/>
      </rPr>
      <t xml:space="preserve">Vuelos Adicionales: </t>
    </r>
    <r>
      <rPr>
        <sz val="13"/>
        <color indexed="56"/>
        <rFont val="Century Gothic"/>
        <family val="2"/>
      </rPr>
      <t xml:space="preserve">Son aquellos que son realizados debido al exceso de tráfico en los vuelos regulares. </t>
    </r>
  </si>
  <si>
    <r>
      <rPr>
        <b/>
        <sz val="13"/>
        <color indexed="56"/>
        <rFont val="Century Gothic"/>
        <family val="2"/>
      </rPr>
      <t xml:space="preserve">Vuelos chárter: </t>
    </r>
    <r>
      <rPr>
        <sz val="13"/>
        <color indexed="56"/>
        <rFont val="Century Gothic"/>
        <family val="2"/>
      </rPr>
      <t>Son vuelos autorizados por la Autoridad Aeronáutica para atender situaciones especiales de demanda.</t>
    </r>
  </si>
  <si>
    <t>Información no incluída en el boletín</t>
  </si>
  <si>
    <t>No incluye la operación de taxi aéreo.</t>
  </si>
  <si>
    <t>Se excluye la operación que involucre los pasajeros transportados por las empresas exclusivas de carga (Tráfico doméstico).</t>
  </si>
  <si>
    <t>Notas</t>
  </si>
  <si>
    <t>Cualquier información adicional favor contactar a Jorge Alonso Quintana - jorge.quintana@aerocivil.gov.co, Teléfono: 1 296 33 30.</t>
  </si>
  <si>
    <t xml:space="preserve"> </t>
  </si>
  <si>
    <t>Cuadro 2.1A Comportamiento Oferta y Demanda Pasajeros Domésticos</t>
  </si>
  <si>
    <t>Transporte Regular y no regular</t>
  </si>
  <si>
    <t>Periodo</t>
  </si>
  <si>
    <t>Operación Regular</t>
  </si>
  <si>
    <t>Operación No Regular</t>
  </si>
  <si>
    <t>Total</t>
  </si>
  <si>
    <t>Año</t>
  </si>
  <si>
    <t>Mes</t>
  </si>
  <si>
    <t>Sillas Ofrecidas</t>
  </si>
  <si>
    <t>Pasajeros a bordo</t>
  </si>
  <si>
    <t>Nivel de Ocupación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</si>
  <si>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</si>
  <si>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</si>
  <si>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</si>
  <si>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</si>
  <si>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</si>
  <si>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</si>
  <si>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</si>
  <si>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</si>
  <si>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</si>
  <si>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</si>
  <si>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</si>
  <si>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</si>
  <si>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%</t>
  </si>
  <si>
    <t>Información Acumulada</t>
  </si>
  <si>
    <t>Variación Acumulada %</t>
  </si>
  <si>
    <t>Cuadro 2.1B Comportamiento Oferta y Demanda Pasajeros Internacionales</t>
  </si>
  <si>
    <t xml:space="preserve">Mayo </t>
  </si>
  <si>
    <t>Cuadro 2.2A Oferta y demanda pasajeros nacionales por empresa</t>
  </si>
  <si>
    <t>Operación Regular y No Regular</t>
  </si>
  <si>
    <t>Aerolínea</t>
  </si>
  <si>
    <t>Información mensual</t>
  </si>
  <si>
    <t>Información acumulada</t>
  </si>
  <si>
    <t>Variación</t>
  </si>
  <si>
    <t>Pasajeros a Bordo</t>
  </si>
  <si>
    <t>Nivel Ocup.</t>
  </si>
  <si>
    <t>Sillas Ofrec.</t>
  </si>
  <si>
    <t>Pasajeros bordo</t>
  </si>
  <si>
    <t>TOTAL</t>
  </si>
  <si>
    <t>Cuadro 2.2B Oferta y demanda pasajeros internacionales por empresa</t>
  </si>
  <si>
    <t>TAM</t>
  </si>
  <si>
    <t>KLM</t>
  </si>
  <si>
    <t>AVIANCA</t>
  </si>
  <si>
    <t>AEROREPUBLICA</t>
  </si>
  <si>
    <t>AEROGAL</t>
  </si>
  <si>
    <t>AMERICAN</t>
  </si>
  <si>
    <t>AVIANCA PERU S.A. SUCURSAL COLOMBIA</t>
  </si>
  <si>
    <t>SPIRIT AIRLINES</t>
  </si>
  <si>
    <t>JETBLUE AIRWAYS CORPORATION</t>
  </si>
  <si>
    <t>INTERJET</t>
  </si>
  <si>
    <t>AEROMEXICO SUCURSAL COLOMBIA</t>
  </si>
  <si>
    <t>LAN PERU</t>
  </si>
  <si>
    <t>UNITED AIR LINES INC</t>
  </si>
  <si>
    <t>IBERIA</t>
  </si>
  <si>
    <t>LATAM AIRLINES GROUP S.A SUCURSAL COLOMBIA</t>
  </si>
  <si>
    <t>LACSA</t>
  </si>
  <si>
    <t>FAST COLOMBIA SAS</t>
  </si>
  <si>
    <t>AVIOR AIRLINES,C.A.</t>
  </si>
  <si>
    <t>COPA</t>
  </si>
  <si>
    <t>AIR EUROPA</t>
  </si>
  <si>
    <t>AIR FRANCE</t>
  </si>
  <si>
    <t>AIRES</t>
  </si>
  <si>
    <t>LUFTHANSA</t>
  </si>
  <si>
    <t>DELTA</t>
  </si>
  <si>
    <t>AIR CANADA</t>
  </si>
  <si>
    <t>TAME</t>
  </si>
  <si>
    <t>AEROLINEAS ARGENTINAS</t>
  </si>
  <si>
    <t>TURKISH AIRLINES INC</t>
  </si>
  <si>
    <t>VIVA AIR PERU</t>
  </si>
  <si>
    <t>GEMINI AIRLINES</t>
  </si>
  <si>
    <t>AMERIJET INTERNATIOANL,(FT. LAUDERDALE,FL)</t>
  </si>
  <si>
    <t>Cuadro 2.3 Oferta y Demanda Pasajeros - Principales Rutas Nacionales</t>
  </si>
  <si>
    <t>Incluye operación regular y no regular</t>
  </si>
  <si>
    <t>Ruta</t>
  </si>
  <si>
    <t>BOG-MDE-BOG</t>
  </si>
  <si>
    <t>BOG-CLO-BOG</t>
  </si>
  <si>
    <t>BOG-CTG-BOG</t>
  </si>
  <si>
    <t>BOG-SMR-BOG</t>
  </si>
  <si>
    <t>BOG-PEI-BOG</t>
  </si>
  <si>
    <t>CTG-MDE-CTG</t>
  </si>
  <si>
    <t>BOG-CUC-BOG</t>
  </si>
  <si>
    <t>BOG-MTR-BOG</t>
  </si>
  <si>
    <t>CLO-MDE-CLO</t>
  </si>
  <si>
    <t>MDE-SMR-MDE</t>
  </si>
  <si>
    <t>BOG-VUP-BOG</t>
  </si>
  <si>
    <t>BOG-VVC-BOG</t>
  </si>
  <si>
    <t>ADZ-MDE-ADZ</t>
  </si>
  <si>
    <t>BOG-NVA-BOG</t>
  </si>
  <si>
    <t>BAQ-MDE-BAQ</t>
  </si>
  <si>
    <t>BOG-EYP-BOG</t>
  </si>
  <si>
    <t>BOG-LET-BOG</t>
  </si>
  <si>
    <t>ADZ-CLO-ADZ</t>
  </si>
  <si>
    <t>ADZ-CTG-ADZ</t>
  </si>
  <si>
    <t>BOG-RCH-BOG</t>
  </si>
  <si>
    <t>CLO-CTG-CLO</t>
  </si>
  <si>
    <t>BOG-PSO-BOG</t>
  </si>
  <si>
    <t>EOH-UIB-EOH</t>
  </si>
  <si>
    <t>BOG-MZL-BOG</t>
  </si>
  <si>
    <t>APO-EOH-APO</t>
  </si>
  <si>
    <t>CTG-PEI-CTG</t>
  </si>
  <si>
    <t>MDE-MTR-MDE</t>
  </si>
  <si>
    <t>BOG-IBE-BOG</t>
  </si>
  <si>
    <t>BOG-EJA-BOG</t>
  </si>
  <si>
    <t>BOG-EOH-BOG</t>
  </si>
  <si>
    <t>EOH-MTR-EOH</t>
  </si>
  <si>
    <t>BOG-FLA-BOG</t>
  </si>
  <si>
    <t>EOH-PEI-EOH</t>
  </si>
  <si>
    <t>BOG-PPN-BOG</t>
  </si>
  <si>
    <t>CLO-TCO-CLO</t>
  </si>
  <si>
    <t>PEI-SMR-PEI</t>
  </si>
  <si>
    <t>BOG-UIB-BOG</t>
  </si>
  <si>
    <t>BGA-EOH-BGA</t>
  </si>
  <si>
    <t>CLO-PSO-CLO</t>
  </si>
  <si>
    <t>BOG-PUU-BOG</t>
  </si>
  <si>
    <t>EOH-MZL-EOH</t>
  </si>
  <si>
    <t>BOG-CZU-BOG</t>
  </si>
  <si>
    <t>AXM-EOH-AXM</t>
  </si>
  <si>
    <t>BAQ-BOG-BAQ</t>
  </si>
  <si>
    <t>BGA-BOG-BGA</t>
  </si>
  <si>
    <t>ADZ-BOG-ADZ</t>
  </si>
  <si>
    <t>AXM-BOG-AXM</t>
  </si>
  <si>
    <t>BAQ-CLO-BAQ</t>
  </si>
  <si>
    <t>AUC-BOG-AUC</t>
  </si>
  <si>
    <t>CUC-MDE-CUC</t>
  </si>
  <si>
    <t>BGA-CUC-BGA</t>
  </si>
  <si>
    <t>BGA-MDE-BGA</t>
  </si>
  <si>
    <t>BGA-SMR-BGA</t>
  </si>
  <si>
    <t>BAQ-BGA-BAQ</t>
  </si>
  <si>
    <t>Cuadro 2.3B Oferta y Demanda Pasajeros nacionales rutas troncales por empresa</t>
  </si>
  <si>
    <t>Cuadro 2.4 Oferta y Demanda Pasajeros - Principales rutas internacionales</t>
  </si>
  <si>
    <t>Operación Regular y No regular</t>
  </si>
  <si>
    <t>Mercado - Ruta</t>
  </si>
  <si>
    <t>NORTE AMERICA</t>
  </si>
  <si>
    <t>BOG-MIA-BOG</t>
  </si>
  <si>
    <t>BOG-JFK-BOG</t>
  </si>
  <si>
    <t>MDE-MIA-MDE</t>
  </si>
  <si>
    <t>BOG-MCO-BOG</t>
  </si>
  <si>
    <t>BOG-FLL-BOG</t>
  </si>
  <si>
    <t>FLL-MDE-FLL</t>
  </si>
  <si>
    <t>CLO-MIA-CLO</t>
  </si>
  <si>
    <t>BOG-IAH-BOG</t>
  </si>
  <si>
    <t>BOG-EWR-BOG</t>
  </si>
  <si>
    <t>BOG-YYZ-BOG</t>
  </si>
  <si>
    <t>CTG-FLL-CTG</t>
  </si>
  <si>
    <t>BAQ-MIA-BAQ</t>
  </si>
  <si>
    <t>BOG-LAX-BOG</t>
  </si>
  <si>
    <t>CTG-MIA-CTG</t>
  </si>
  <si>
    <t>ATL-BOG-ATL</t>
  </si>
  <si>
    <t>CLO-FLL-CLO</t>
  </si>
  <si>
    <t>CTG-JFK-CTG</t>
  </si>
  <si>
    <t>BOG-DFW-BOG</t>
  </si>
  <si>
    <t>JFK-MDE-JFK</t>
  </si>
  <si>
    <t>BOG-IAD-BOG</t>
  </si>
  <si>
    <t>AXM-FLL-AXM</t>
  </si>
  <si>
    <t>MIA-PEI-MIA</t>
  </si>
  <si>
    <t>CTG-MCO-CTG</t>
  </si>
  <si>
    <t>MCO-MDE-MCO</t>
  </si>
  <si>
    <t>BOG-LIM-BOG</t>
  </si>
  <si>
    <t>BOG-SCL-BOG</t>
  </si>
  <si>
    <t>BOG-GRU-BOG</t>
  </si>
  <si>
    <t>BOG-UIO-BOG</t>
  </si>
  <si>
    <t>BOG-BUE-BOG</t>
  </si>
  <si>
    <t>BOG-GYE-BOG</t>
  </si>
  <si>
    <t>BOG-CCS-BOG</t>
  </si>
  <si>
    <t>LIM-MDE-LIM</t>
  </si>
  <si>
    <t>CTG-LIM-CTG</t>
  </si>
  <si>
    <t>CLO-LIM-CLO</t>
  </si>
  <si>
    <t>BOG-RIO-BOG</t>
  </si>
  <si>
    <t>BOG-VVI-BOG</t>
  </si>
  <si>
    <t>CLO-GYE-CLO</t>
  </si>
  <si>
    <t>BOG-LPB-BOG</t>
  </si>
  <si>
    <t>CCS-MDE-CCS</t>
  </si>
  <si>
    <t>BOG-CUZ-BOG</t>
  </si>
  <si>
    <t>BLA-BOG-BLA</t>
  </si>
  <si>
    <t>CLO-ESM-CLO</t>
  </si>
  <si>
    <t>BOG-VLN-BOG</t>
  </si>
  <si>
    <t>CCS-CLO-CCS</t>
  </si>
  <si>
    <t>BAQ-CCS-BAQ</t>
  </si>
  <si>
    <t>EUROPA</t>
  </si>
  <si>
    <t>BOG-MAD-BOG</t>
  </si>
  <si>
    <t>MAD-MDE-MAD</t>
  </si>
  <si>
    <t>BCN-BOG-BCN</t>
  </si>
  <si>
    <t>BOG-FRA-BOG</t>
  </si>
  <si>
    <t>BOG-CDG-BOG</t>
  </si>
  <si>
    <t>BOG-LHR-BOG</t>
  </si>
  <si>
    <t>CLO-MAD-CLO</t>
  </si>
  <si>
    <t>BOG-MUC-BOG</t>
  </si>
  <si>
    <t>AMS-CTG-AMS</t>
  </si>
  <si>
    <t>AMS-BOG-AMS</t>
  </si>
  <si>
    <t>BOG-IST-BOG</t>
  </si>
  <si>
    <t>BOG-MEX-BOG</t>
  </si>
  <si>
    <t>BOG-PTY-BOG</t>
  </si>
  <si>
    <t>MDE-PTY-MDE</t>
  </si>
  <si>
    <t>BOG-CUN-BOG</t>
  </si>
  <si>
    <t>CLO-PTY-CLO</t>
  </si>
  <si>
    <t>CTG-PTY-CTG</t>
  </si>
  <si>
    <t>BOG-SJO-BOG</t>
  </si>
  <si>
    <t>BOG-PUJ-BOG</t>
  </si>
  <si>
    <t>BOG-SAL-BOG</t>
  </si>
  <si>
    <t>MDE-MEX-MDE</t>
  </si>
  <si>
    <t>BOG-SDQ-BOG</t>
  </si>
  <si>
    <t>BAQ-PTY-BAQ</t>
  </si>
  <si>
    <t>MDE-SAL-MDE</t>
  </si>
  <si>
    <t>PEI-PTY-PEI</t>
  </si>
  <si>
    <t>ISLAS CARIBE</t>
  </si>
  <si>
    <t>BOG-CUR-BOG</t>
  </si>
  <si>
    <t>BOG-HAV-BOG</t>
  </si>
  <si>
    <t>Cuadro 2.5 Oferta y Demanda Pasajeros Internacionales - Continente y empresa</t>
  </si>
  <si>
    <t>Mercado - Aerolínea</t>
  </si>
  <si>
    <t>TACA INTERNATIONAL</t>
  </si>
  <si>
    <t>Boletín Oferta y Demanda Agosto 2019</t>
  </si>
  <si>
    <t>BGA-CTG-BGA</t>
  </si>
  <si>
    <t>BOG-TCO-BOG</t>
  </si>
  <si>
    <t>ADZ-BAQ-ADZ</t>
  </si>
  <si>
    <t>BOG-PGT-BOG</t>
  </si>
  <si>
    <t>ADZ-AXM-ADZ</t>
  </si>
  <si>
    <t>BAQ-MTR-BAQ</t>
  </si>
  <si>
    <t>BOG-PCR-BOG</t>
  </si>
  <si>
    <t>BAQ-VUP-BAQ</t>
  </si>
  <si>
    <t>LET-MDE-LET</t>
  </si>
  <si>
    <t>AUC-BGA-AUC</t>
  </si>
  <si>
    <t>CLO-GPI-CLO</t>
  </si>
  <si>
    <t>BOG-IDA-BOG</t>
  </si>
  <si>
    <t>EOH-VVC-EOH</t>
  </si>
  <si>
    <t>CZU-EOH-CZU</t>
  </si>
  <si>
    <t>CLO-PUU-CLO</t>
  </si>
  <si>
    <t>CLO-UIB-CLO</t>
  </si>
  <si>
    <t>BGA-EYP-BGA</t>
  </si>
  <si>
    <t>CUC-EOH-CUC</t>
  </si>
  <si>
    <t>EOH-IBE-EOH</t>
  </si>
  <si>
    <t>BOG-PTL-BOG</t>
  </si>
  <si>
    <t>BOG-SJE-BOG</t>
  </si>
  <si>
    <t>MDE-PEI-MDE</t>
  </si>
  <si>
    <t>AUC-CUC-AUC</t>
  </si>
  <si>
    <t>ADZ-BGA-ADZ</t>
  </si>
  <si>
    <t>BGA-PEI-BGA</t>
  </si>
  <si>
    <t>ADZ-PVA-ADZ</t>
  </si>
  <si>
    <t>BSC-EOH-BSC</t>
  </si>
  <si>
    <t>BOG-IPI-BOG</t>
  </si>
  <si>
    <t>PGT-VVC-PGT</t>
  </si>
  <si>
    <t>APO-BOG-APO</t>
  </si>
  <si>
    <t>BOG-VGP-BOG</t>
  </si>
  <si>
    <t>CLO-LET-CLO</t>
  </si>
  <si>
    <t>PEI-VVC-PEI</t>
  </si>
  <si>
    <t>BOG-MVP-BOG</t>
  </si>
  <si>
    <t>CLO-NVA-CLO</t>
  </si>
  <si>
    <t>BOG-BUN-BOG</t>
  </si>
  <si>
    <t>MVP-VVC-MVP</t>
  </si>
  <si>
    <t>CLO-VVC-CLO</t>
  </si>
  <si>
    <t>BGA-RVE-BGA</t>
  </si>
  <si>
    <t>BOG-RVE-BOG</t>
  </si>
  <si>
    <t>IDA-VVC-IDA</t>
  </si>
  <si>
    <t>BOG-LMC-BOG</t>
  </si>
  <si>
    <t>CLO-IBE-CLO</t>
  </si>
  <si>
    <t>CLO-PTL-CLO</t>
  </si>
  <si>
    <t>CLO-FLA-CLO</t>
  </si>
  <si>
    <t>CTG-MTR-CTG</t>
  </si>
  <si>
    <t>PCR-VVC-PCR</t>
  </si>
  <si>
    <t>BGA-VVC-BGA</t>
  </si>
  <si>
    <t>BOG-SVI-BOG</t>
  </si>
  <si>
    <t>CUC-TBU-CUC</t>
  </si>
  <si>
    <t>BGA-CLO-BGA</t>
  </si>
  <si>
    <t>FLA-LQM-FLA</t>
  </si>
  <si>
    <t>BOG-TME-BOG</t>
  </si>
  <si>
    <t>LQM-PUU-LQM</t>
  </si>
  <si>
    <t>MFS-SJE-MFS</t>
  </si>
  <si>
    <t>IPI-PUU-IPI</t>
  </si>
  <si>
    <t>CLO-IPI-CLO</t>
  </si>
  <si>
    <t>LQM-VGP-LQM</t>
  </si>
  <si>
    <t>BMG-IDA-BMG</t>
  </si>
  <si>
    <t>ADZ-PEI-ADZ</t>
  </si>
  <si>
    <t>BMG-VVC-BMG</t>
  </si>
  <si>
    <t>ACR-SJE-ACR</t>
  </si>
  <si>
    <t>CRU-SJE-CRU</t>
  </si>
  <si>
    <t>9DI-IDA-9DI</t>
  </si>
  <si>
    <t>PCE-PCR-PCE</t>
  </si>
  <si>
    <t>LET-LPD-LET</t>
  </si>
  <si>
    <t>BAQ-SMR-BAQ</t>
  </si>
  <si>
    <t>PCE-VVC-PCE</t>
  </si>
  <si>
    <t>ACR-LCH-ACR</t>
  </si>
  <si>
    <t>SJE-VVC-SJE</t>
  </si>
  <si>
    <t>LMC-VVC-LMC</t>
  </si>
  <si>
    <t>BSC-UIB-BSC</t>
  </si>
  <si>
    <t>LPD-TAR-LPD</t>
  </si>
  <si>
    <t>SJE-TAR-SJE</t>
  </si>
  <si>
    <t>MVP-SJE-MVP</t>
  </si>
  <si>
    <t>LQM-VVC-LQM</t>
  </si>
  <si>
    <t>MVP-TAR-MVP</t>
  </si>
  <si>
    <t>LCH-SJE-LCH</t>
  </si>
  <si>
    <t>TAR-VVC-TAR</t>
  </si>
  <si>
    <t>A02-IDA-A02</t>
  </si>
  <si>
    <t>CRU-VVC-CRU</t>
  </si>
  <si>
    <t>LET-TAP-LET</t>
  </si>
  <si>
    <t>LPD-TAP-LPD</t>
  </si>
  <si>
    <t>MQU-VVC-MQU</t>
  </si>
  <si>
    <t>MTS-MVP-MTS</t>
  </si>
  <si>
    <t>NVA-PUU-NVA</t>
  </si>
  <si>
    <t>NVA-VVC-NVA</t>
  </si>
  <si>
    <t>PUU-VVC-PUU</t>
  </si>
  <si>
    <t>ACR-MFS-ACR</t>
  </si>
  <si>
    <t>CRU-MVP-CRU</t>
  </si>
  <si>
    <t>IDA-PCE-IDA</t>
  </si>
  <si>
    <t>IDA-SJE-IDA</t>
  </si>
  <si>
    <t>LCH-MVP-LCH</t>
  </si>
  <si>
    <t>LCH-VVC-LCH</t>
  </si>
  <si>
    <t>LPD-VVC-LPD</t>
  </si>
  <si>
    <t>VLA-VVC-VLA</t>
  </si>
  <si>
    <t>BMG-VLA-BMG</t>
  </si>
  <si>
    <t>LPD-SJE-LPD</t>
  </si>
  <si>
    <t>Enero - Agosto 2019</t>
  </si>
  <si>
    <t>Enero - Agosto 2018</t>
  </si>
  <si>
    <t>Agosto 2019</t>
  </si>
  <si>
    <t>Agosto 2018</t>
  </si>
  <si>
    <t>Ago 2019 / Ago 2018</t>
  </si>
  <si>
    <t>Ene - Ago 2018</t>
  </si>
  <si>
    <t>Ene - Ago 2019</t>
  </si>
  <si>
    <t>Ene - Ago 2019 / Ene - Ago 2018</t>
  </si>
  <si>
    <t>EASYFLY S.A</t>
  </si>
  <si>
    <t>SERVICIO AEREO A TERRITORIOS NACIONALES SATENA</t>
  </si>
  <si>
    <t>ALIANSA</t>
  </si>
  <si>
    <t>AIR COLOMBIA</t>
  </si>
  <si>
    <t>AEROLINEA DE ANTIOQUIA S.A.</t>
  </si>
  <si>
    <t>TAC</t>
  </si>
  <si>
    <t>AIR PANAMA</t>
  </si>
  <si>
    <t>OCEANAIR</t>
  </si>
  <si>
    <t>SERVICIO AÉREO REGIONAL "REGAIR" CIA. LTDA.</t>
  </si>
  <si>
    <t>REGIONAL EXPRESS AMERICAS S.A.S.</t>
  </si>
  <si>
    <t>ADZ-PTY-ADZ</t>
  </si>
  <si>
    <t>BGA-PTY-BGA</t>
  </si>
  <si>
    <t>BLB-BOG-BLB</t>
  </si>
  <si>
    <t>BLB-CLO-BLB</t>
  </si>
  <si>
    <t>BLB-CTG-BLB</t>
  </si>
  <si>
    <t>BLB-MDE-BLB</t>
  </si>
  <si>
    <t>BOG-GUA-BOG</t>
  </si>
  <si>
    <t>CLO-MEX-CLO</t>
  </si>
  <si>
    <t>CUN-MDE-CUN</t>
  </si>
  <si>
    <t>ATL-CTG-ATL</t>
  </si>
  <si>
    <t>BOG-PMV-BOG</t>
  </si>
  <si>
    <t>CLO-PMV-CLO</t>
  </si>
  <si>
    <t>MDE-PMV-MDE</t>
  </si>
  <si>
    <t>AUA-BOG-AUA</t>
  </si>
  <si>
    <t>AUA-MDE-AUA</t>
  </si>
  <si>
    <t>AUA-RCH-AUA</t>
  </si>
  <si>
    <t>BOG-SJU-BOG</t>
  </si>
  <si>
    <t>CUR-MDE-CUR</t>
  </si>
  <si>
    <t>MDE-SJU-MDE</t>
  </si>
  <si>
    <t>CENTRO AMERICA</t>
  </si>
  <si>
    <t>SURAMERICA</t>
  </si>
  <si>
    <t>AIR ARUBA</t>
  </si>
  <si>
    <t>ACD-EOH-ACD</t>
  </si>
  <si>
    <t>ACR-FLA-ACR</t>
  </si>
  <si>
    <t>ACR-LET-ACR</t>
  </si>
  <si>
    <t>APO-UIB-APO</t>
  </si>
  <si>
    <t>BMG-PCE-BMG</t>
  </si>
  <si>
    <t>CAQ-EOH-CAQ</t>
  </si>
  <si>
    <t>CRU-PCA-CRU</t>
  </si>
  <si>
    <t>EBG-EOH-EBG</t>
  </si>
  <si>
    <t>EJA-VVC-EJA</t>
  </si>
  <si>
    <t>EOH-FLA-EOH</t>
  </si>
  <si>
    <t>EOH-TLU-EOH</t>
  </si>
  <si>
    <t>FLA-NVA-FLA</t>
  </si>
  <si>
    <t>LCH-LET-LCH</t>
  </si>
  <si>
    <t>LQM-SJE-LQM</t>
  </si>
  <si>
    <t>MFS-PCA-MFS</t>
  </si>
  <si>
    <t>MIT-MVP-MIT</t>
  </si>
  <si>
    <t>PCA-SJE-PCA</t>
  </si>
  <si>
    <t>BOG-MAO-BOG</t>
  </si>
  <si>
    <t>CLO-UIO-CLO</t>
  </si>
  <si>
    <t>BOG-MVD-BOG</t>
  </si>
  <si>
    <t>ASU-BOG-ASU</t>
  </si>
  <si>
    <t>ICELANDAIR</t>
  </si>
  <si>
    <t>CUBANA</t>
  </si>
  <si>
    <t>SWIFTAIR S.A</t>
  </si>
  <si>
    <t>ACR-TAR-ACR</t>
  </si>
  <si>
    <t>ACR-VVC-ACR</t>
  </si>
  <si>
    <t>BAQ-CTG-BAQ</t>
  </si>
  <si>
    <t>BMG-GRM-BMG</t>
  </si>
  <si>
    <t>CLO-EOH-CLO</t>
  </si>
  <si>
    <t>CTG-SBD-CTG</t>
  </si>
  <si>
    <t>EJA-EOH-EJA</t>
  </si>
  <si>
    <t>EJA-SMR-EJA</t>
  </si>
  <si>
    <t>EOH-NQU-EOH</t>
  </si>
  <si>
    <t>EOH-SMR-EOH</t>
  </si>
  <si>
    <t>GRM-VVC-GRM</t>
  </si>
  <si>
    <t>LMC-SJE-LMC</t>
  </si>
  <si>
    <t>LMC-SVI-LMC</t>
  </si>
  <si>
    <t>MIT-VVC-MIT</t>
  </si>
  <si>
    <t>MVP-PCA-MVP</t>
  </si>
  <si>
    <t>NQU-UIB-NQU</t>
  </si>
  <si>
    <t>PCA-VVC-PCA</t>
  </si>
  <si>
    <t>SVI-VVC-SVI</t>
  </si>
  <si>
    <t>MDE-PAC-MDE</t>
  </si>
  <si>
    <t>CLO-SAL-CLO</t>
  </si>
  <si>
    <t>ADZ-SAL-ADZ</t>
  </si>
  <si>
    <t>BAQ-MEX-BAQ</t>
  </si>
  <si>
    <t>AXM-PAC-AXM</t>
  </si>
  <si>
    <t>MDE-SDQ-MDE</t>
  </si>
  <si>
    <t>CTG-PAC-CTG</t>
  </si>
  <si>
    <t>ADZ-CUN-ADZ</t>
  </si>
  <si>
    <t>BOG-ISL-BOG</t>
  </si>
  <si>
    <t>CLO-CUR-CLO</t>
  </si>
  <si>
    <t>BOG-BOS-BOG</t>
  </si>
  <si>
    <t>CTG-YQB-CTG</t>
  </si>
  <si>
    <t>AEX-BOG-AEX</t>
  </si>
  <si>
    <t>CTG-UIO-CTG</t>
  </si>
  <si>
    <t>BOG-REC-BOG</t>
  </si>
  <si>
    <t>BOG-SSA-BOG</t>
  </si>
  <si>
    <t>BOG-FOR-BOG</t>
  </si>
  <si>
    <t>BOG-GIG-BOG</t>
  </si>
  <si>
    <t>Ruta / Empresa</t>
  </si>
  <si>
    <t>AEROVIAS DAP</t>
  </si>
  <si>
    <t>ANDES LINEAS AEREAS S.A.</t>
  </si>
  <si>
    <t>ESTELAR LATIOAMERICANA.C.A.</t>
  </si>
  <si>
    <t>SAN-TA</t>
  </si>
  <si>
    <t>SOLOMON AIRLINES LIMITED</t>
  </si>
  <si>
    <t>AEROLÍNEAS DAMOJH S.A. DE C.V.</t>
  </si>
  <si>
    <t>AEROPOSTAL</t>
  </si>
  <si>
    <t>AEROTRANSPORTE DEL CARIBE C.A.</t>
  </si>
  <si>
    <t>AIR CHARTER SERVICE/ AIR X CHARTER</t>
  </si>
  <si>
    <t>AIR TRANSAT</t>
  </si>
  <si>
    <t>AVANTY</t>
  </si>
  <si>
    <t>COMLUX ARUBA NV</t>
  </si>
  <si>
    <t>CONVIASA</t>
  </si>
  <si>
    <t>CORSAIR INTERNATIONAL</t>
  </si>
  <si>
    <t>EMPRESA VENEZOLANA, LINEA AEREA BOLIVARIANA</t>
  </si>
  <si>
    <t>EUROPE ELITE</t>
  </si>
  <si>
    <t>EUROPEAN AVIATION SERVICES</t>
  </si>
  <si>
    <t>GOL TRANSPORTES AEREOS LTDA</t>
  </si>
  <si>
    <t>JETCOM SA</t>
  </si>
  <si>
    <t>KAISERAIR, INC.</t>
  </si>
  <si>
    <t>SUNRISE AIRWAYS, TRAVEL SERVICE</t>
  </si>
  <si>
    <t>SURINAAMSE LUCHTVAART MAATSCHAPPIJ N.V</t>
  </si>
  <si>
    <t>THOMSONFLY LTD</t>
  </si>
  <si>
    <t>TITAN AIRWAYS LTD.</t>
  </si>
  <si>
    <t>VARMLANDFLYG AB</t>
  </si>
  <si>
    <t>WESTERN GLOBAL</t>
  </si>
  <si>
    <t>XTRA AIRWAYS</t>
  </si>
  <si>
    <t>9DI-A02-9DI</t>
  </si>
  <si>
    <t>9DI-BMG-9DI</t>
  </si>
  <si>
    <t>9DI-VVC-9DI</t>
  </si>
  <si>
    <t>ACR-LPD-ACR</t>
  </si>
  <si>
    <t>ACR-SVI-ACR</t>
  </si>
  <si>
    <t>ADZ-SMR-ADZ</t>
  </si>
  <si>
    <t>APO-MDE-APO</t>
  </si>
  <si>
    <t>AUC-EOH-AUC</t>
  </si>
  <si>
    <t>AUC-PCR-AUC</t>
  </si>
  <si>
    <t>AUC-VVC-AUC</t>
  </si>
  <si>
    <t>BGA-PIM-BGA</t>
  </si>
  <si>
    <t>BGA-VUP-BGA</t>
  </si>
  <si>
    <t>BMG-SJE-BMG</t>
  </si>
  <si>
    <t>BOG-LQM-BOG</t>
  </si>
  <si>
    <t>CAQ-MDE-CAQ</t>
  </si>
  <si>
    <t>CLO-MTR-CLO</t>
  </si>
  <si>
    <t>CLO-PEI-CLO</t>
  </si>
  <si>
    <t>CLO-PPN-CLO</t>
  </si>
  <si>
    <t>CLO-SMR-CLO</t>
  </si>
  <si>
    <t>COG-EOH-COG</t>
  </si>
  <si>
    <t>CRU-MFS-CRU</t>
  </si>
  <si>
    <t>CRU-MTS-CRU</t>
  </si>
  <si>
    <t>CTG-EJA-CTG</t>
  </si>
  <si>
    <t>CTG-EOH-CTG</t>
  </si>
  <si>
    <t>CTG-SMR-CTG</t>
  </si>
  <si>
    <t>CTG-VUP-CTG</t>
  </si>
  <si>
    <t>CUC-SMR-CUC</t>
  </si>
  <si>
    <t>CUC-TIB-CUC</t>
  </si>
  <si>
    <t>EOH-PIM-EOH</t>
  </si>
  <si>
    <t>EOH-TME-EOH</t>
  </si>
  <si>
    <t>EOH-VUP-EOH</t>
  </si>
  <si>
    <t>EYP-VVC-EYP</t>
  </si>
  <si>
    <t>IDA-MVP-IDA</t>
  </si>
  <si>
    <t>IDA-PCR-IDA</t>
  </si>
  <si>
    <t>LCH-LPD-LCH</t>
  </si>
  <si>
    <t>LET-TAR-LET</t>
  </si>
  <si>
    <t>LPD-MVP-LPD</t>
  </si>
  <si>
    <t>LPD-PCA-LPD</t>
  </si>
  <si>
    <t>LQM-SVI-LQM</t>
  </si>
  <si>
    <t>MAP-MUR-MAP</t>
  </si>
  <si>
    <t>MAP-MVP-MAP</t>
  </si>
  <si>
    <t>MAP-SJE-MAP</t>
  </si>
  <si>
    <t>MAP-VVC-MAP</t>
  </si>
  <si>
    <t>MDE-VUP-MDE</t>
  </si>
  <si>
    <t>MFR-MVP-MFR</t>
  </si>
  <si>
    <t>MFS-MIT-MFS</t>
  </si>
  <si>
    <t>MFS-MVP-MFS</t>
  </si>
  <si>
    <t>MFS-VVC-MFS</t>
  </si>
  <si>
    <t>MIT-SJE-MIT</t>
  </si>
  <si>
    <t>MTS-SJE-MTS</t>
  </si>
  <si>
    <t>MUR-MVP-MUR</t>
  </si>
  <si>
    <t>MUR-SJE-MUR</t>
  </si>
  <si>
    <t>MUR-VVC-MUR</t>
  </si>
  <si>
    <t>MVA-SJE-MVA</t>
  </si>
  <si>
    <t>MVA-VVC-MVA</t>
  </si>
  <si>
    <t>MVP-PCE-MVP</t>
  </si>
  <si>
    <t>MVP-TAP-MVP</t>
  </si>
  <si>
    <t>MZL-PEI-MZL</t>
  </si>
  <si>
    <t>PCA-TAR-PCA</t>
  </si>
  <si>
    <t>PCE-PIM-PCE</t>
  </si>
  <si>
    <t>PCE-VLA-PCE</t>
  </si>
  <si>
    <t>PEI-TLU-PEI</t>
  </si>
  <si>
    <t>PIM-SJE-PIM</t>
  </si>
  <si>
    <t>PIM-TME-PIM</t>
  </si>
  <si>
    <t>PIM-VVC-PIM</t>
  </si>
  <si>
    <t>RVE-TME-RVE</t>
  </si>
  <si>
    <t>SJE-TAP-SJE</t>
  </si>
  <si>
    <t>TAP-TAR-TAP</t>
  </si>
  <si>
    <t>TAP-VVC-TAP</t>
  </si>
  <si>
    <t>VGP-VVC-VGP</t>
  </si>
  <si>
    <t>BAQ-SDQ-BAQ</t>
  </si>
  <si>
    <t>BOG-STI-BOG</t>
  </si>
  <si>
    <t>BOG-TLC-BOG</t>
  </si>
  <si>
    <t>CTG-SAL-CTG</t>
  </si>
  <si>
    <t>CTG-SJO-CTG</t>
  </si>
  <si>
    <t>CTG-GUA-CTG</t>
  </si>
  <si>
    <t>CTG-MEX-CTG</t>
  </si>
  <si>
    <t>ADZ-SJO-ADZ</t>
  </si>
  <si>
    <t>CTG-YUL-CTG</t>
  </si>
  <si>
    <t>ADZ-YUL-ADZ</t>
  </si>
  <si>
    <t>CTG-SAV-CTG</t>
  </si>
  <si>
    <t>BOG-ORD-BOG</t>
  </si>
  <si>
    <t>CTG-JAX-CTG</t>
  </si>
  <si>
    <t>ADZ-YWG-ADZ</t>
  </si>
  <si>
    <t>CTG-OPF-CTG</t>
  </si>
  <si>
    <t>BHM-CTG-BHM</t>
  </si>
  <si>
    <t>CTG-YYZ-CTG</t>
  </si>
  <si>
    <t>BOG-BRO-BOG</t>
  </si>
  <si>
    <t>MIA-SMR-MIA</t>
  </si>
  <si>
    <t>BOG-SAT-BOG</t>
  </si>
  <si>
    <t>CUC-LTX-CUC</t>
  </si>
  <si>
    <t>CTG-GYE-CTG</t>
  </si>
  <si>
    <t>MAR-PEI-MAR</t>
  </si>
  <si>
    <t>CTG-MEC-CTG</t>
  </si>
  <si>
    <t>LET-RBR-LET</t>
  </si>
  <si>
    <t>ANF-BOG-ANF</t>
  </si>
  <si>
    <t>CCS-PEI-CCS</t>
  </si>
  <si>
    <t>CLO-VVI-CLO</t>
  </si>
  <si>
    <t>CTG-RBR-CTG</t>
  </si>
  <si>
    <t>GYE-MDE-GYE</t>
  </si>
  <si>
    <t>CLO-COR-CLO</t>
  </si>
  <si>
    <t>ARI-CLO-ARI</t>
  </si>
  <si>
    <t>BOG-CCP-BOG</t>
  </si>
  <si>
    <t>CLO-MVD-CLO</t>
  </si>
  <si>
    <t>CLO-PBM-CLO</t>
  </si>
  <si>
    <t>BAQ-LSP-BAQ</t>
  </si>
  <si>
    <t>MDE-MEC-MDE</t>
  </si>
  <si>
    <t>CTG-IGR-CTG</t>
  </si>
  <si>
    <t>CTG-MAR-CTG</t>
  </si>
  <si>
    <t>MDE-VLN-MDE</t>
  </si>
  <si>
    <t>BAQ-MAO-BAQ</t>
  </si>
  <si>
    <t>BAQ-MAR-BAQ</t>
  </si>
  <si>
    <t>BAQ-UIO-BAQ</t>
  </si>
  <si>
    <t>BUE-CLO-BUE</t>
  </si>
  <si>
    <t>BOG-CNF-BOG</t>
  </si>
  <si>
    <t>MAR-MDE-MAR</t>
  </si>
  <si>
    <t>MAR-RCH-MAR</t>
  </si>
  <si>
    <t>ARI-BOG-ARI</t>
  </si>
  <si>
    <t>MDE-SCL-MDE</t>
  </si>
  <si>
    <t>AEP-BAQ-AEP</t>
  </si>
  <si>
    <t>BOG-TRU-BOG</t>
  </si>
  <si>
    <t>CDG-CTG-CDG</t>
  </si>
  <si>
    <t>BOG-MXP-BOG</t>
  </si>
  <si>
    <t>CTG-FPO-CTG</t>
  </si>
  <si>
    <t>CTG-LIS-CTG</t>
  </si>
  <si>
    <t>BAQ-BUD-BAQ</t>
  </si>
  <si>
    <t>BUD-CTG-BUD</t>
  </si>
  <si>
    <t>BAQ-LEU-BAQ</t>
  </si>
  <si>
    <t>CTG-LIR-CTG</t>
  </si>
  <si>
    <t>BCN-CLO-BCN</t>
  </si>
  <si>
    <t>HAV-MDE-HAV</t>
  </si>
  <si>
    <t>MDE-POS-MDE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</si>
</sst>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9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19"/>
      <color theme="2"/>
      <name val="Arial"/>
      <family val="2"/>
    </font>
    <font>
      <b/>
      <sz val="18"/>
      <color theme="2"/>
      <name val="Arial"/>
      <family val="2"/>
    </font>
    <font>
      <b/>
      <sz val="16"/>
      <color theme="2"/>
      <name val="Arial"/>
      <family val="2"/>
    </font>
    <font>
      <b/>
      <sz val="15"/>
      <color indexed="18"/>
      <name val="Arial"/>
      <family val="2"/>
    </font>
    <font>
      <sz val="14"/>
      <color indexed="18"/>
      <name val="Arial"/>
      <family val="2"/>
    </font>
    <font>
      <b/>
      <sz val="13"/>
      <color indexed="18"/>
      <name val="Arial"/>
      <family val="2"/>
    </font>
    <font>
      <u/>
      <sz val="10"/>
      <color indexed="12"/>
      <name val="Courier"/>
      <family val="3"/>
    </font>
    <font>
      <u/>
      <sz val="12"/>
      <color indexed="1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color indexed="18"/>
      <name val="Arial"/>
      <family val="2"/>
    </font>
    <font>
      <b/>
      <sz val="12"/>
      <color indexed="12"/>
      <name val="Arial"/>
      <family val="2"/>
    </font>
    <font>
      <sz val="11"/>
      <color indexed="18"/>
      <name val="Arial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0"/>
      <color rgb="FF002060"/>
      <name val="Arial"/>
      <family val="2"/>
    </font>
    <font>
      <b/>
      <sz val="24"/>
      <color rgb="FF002060"/>
      <name val="Arial"/>
      <family val="2"/>
    </font>
    <font>
      <b/>
      <sz val="19"/>
      <color rgb="FF002060"/>
      <name val="Arial"/>
      <family val="2"/>
    </font>
    <font>
      <u/>
      <sz val="12"/>
      <color rgb="FF002060"/>
      <name val="Arial"/>
      <family val="2"/>
    </font>
    <font>
      <b/>
      <sz val="20"/>
      <color rgb="FF002060"/>
      <name val="Arial"/>
      <family val="2"/>
    </font>
    <font>
      <b/>
      <sz val="18"/>
      <color rgb="FF002060"/>
      <name val="Arial"/>
      <family val="2"/>
    </font>
    <font>
      <sz val="10"/>
      <name val="Courier"/>
      <family val="3"/>
    </font>
    <font>
      <b/>
      <u/>
      <sz val="20"/>
      <color theme="5" tint="-0.499984740745262"/>
      <name val="Century Gothic"/>
      <family val="2"/>
    </font>
    <font>
      <sz val="10"/>
      <color rgb="FF002060"/>
      <name val="Century Gothic"/>
      <family val="2"/>
    </font>
    <font>
      <b/>
      <sz val="12"/>
      <color rgb="FF002060"/>
      <name val="Century Gothic"/>
      <family val="2"/>
    </font>
    <font>
      <sz val="12"/>
      <color rgb="FF002060"/>
      <name val="Century Gothic"/>
      <family val="2"/>
    </font>
    <font>
      <sz val="11"/>
      <color rgb="FF002060"/>
      <name val="Century Gothic"/>
      <family val="2"/>
    </font>
    <font>
      <sz val="13"/>
      <color rgb="FF002060"/>
      <name val="Century Gothic"/>
      <family val="2"/>
    </font>
    <font>
      <b/>
      <u/>
      <sz val="18"/>
      <color theme="5" tint="-0.499984740745262"/>
      <name val="Century Gothic"/>
      <family val="2"/>
    </font>
    <font>
      <b/>
      <sz val="13"/>
      <color indexed="56"/>
      <name val="Century Gothic"/>
      <family val="2"/>
    </font>
    <font>
      <sz val="13"/>
      <color indexed="56"/>
      <name val="Century Gothic"/>
      <family val="2"/>
    </font>
    <font>
      <sz val="10"/>
      <name val="Century Gothic"/>
      <family val="2"/>
    </font>
    <font>
      <u/>
      <sz val="10"/>
      <color indexed="12"/>
      <name val="MS Sans Serif"/>
      <family val="2"/>
    </font>
    <font>
      <sz val="11"/>
      <color indexed="48"/>
      <name val="Arial"/>
      <family val="2"/>
    </font>
    <font>
      <b/>
      <sz val="9"/>
      <name val="Century Gothic"/>
      <family val="2"/>
    </font>
    <font>
      <b/>
      <sz val="15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10"/>
      <color rgb="FF0033CC"/>
      <name val="Century Gothic"/>
      <family val="2"/>
    </font>
    <font>
      <sz val="10"/>
      <color rgb="FF0070C0"/>
      <name val="Century Gothic"/>
      <family val="2"/>
    </font>
    <font>
      <b/>
      <sz val="10"/>
      <color theme="6" tint="-0.499984740745262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rgb="FF0070C0"/>
      <name val="Century Gothic"/>
      <family val="2"/>
    </font>
    <font>
      <sz val="10"/>
      <name val="MS Sans Serif"/>
      <family val="2"/>
    </font>
    <font>
      <b/>
      <sz val="13"/>
      <name val="Century Gothic"/>
      <family val="2"/>
    </font>
    <font>
      <sz val="13"/>
      <name val="Century Gothic"/>
      <family val="2"/>
    </font>
    <font>
      <b/>
      <i/>
      <sz val="11"/>
      <name val="Century Gothic"/>
      <family val="2"/>
    </font>
    <font>
      <b/>
      <i/>
      <sz val="10"/>
      <name val="Century Gothic"/>
      <family val="2"/>
    </font>
    <font>
      <sz val="11"/>
      <color indexed="12"/>
      <name val="Century Gothic"/>
      <family val="2"/>
    </font>
    <font>
      <b/>
      <sz val="10"/>
      <color indexed="12"/>
      <name val="Century Gothic"/>
      <family val="2"/>
    </font>
    <font>
      <u/>
      <sz val="12"/>
      <color indexed="48"/>
      <name val="Arial"/>
      <family val="2"/>
    </font>
    <font>
      <sz val="14"/>
      <name val="Century Gothic"/>
      <family val="2"/>
    </font>
    <font>
      <sz val="12"/>
      <color indexed="12"/>
      <name val="Century Gothic"/>
      <family val="2"/>
    </font>
    <font>
      <b/>
      <sz val="16"/>
      <name val="Century Gothic"/>
      <family val="2"/>
    </font>
    <font>
      <sz val="15"/>
      <name val="Century Gothic"/>
      <family val="2"/>
    </font>
    <font>
      <b/>
      <i/>
      <sz val="13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indexed="12"/>
      <name val="Century Gothic"/>
      <family val="2"/>
    </font>
    <font>
      <b/>
      <sz val="11"/>
      <color indexed="12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theme="0" tint="-0.24994659260841701"/>
      </bottom>
      <diagonal/>
    </border>
    <border>
      <left/>
      <right style="thick">
        <color indexed="64"/>
      </right>
      <top style="thick">
        <color indexed="64"/>
      </top>
      <bottom style="medium">
        <color theme="0" tint="-0.24994659260841701"/>
      </bottom>
      <diagonal/>
    </border>
    <border>
      <left style="thick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ck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indexed="64"/>
      </left>
      <right style="medium">
        <color indexed="64"/>
      </right>
      <top style="medium">
        <color theme="0" tint="-0.24994659260841701"/>
      </top>
      <bottom style="thick">
        <color indexed="64"/>
      </bottom>
      <diagonal/>
    </border>
    <border>
      <left/>
      <right style="thick">
        <color indexed="64"/>
      </right>
      <top style="medium">
        <color theme="0" tint="-0.24994659260841701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14996795556505021"/>
      </bottom>
      <diagonal/>
    </border>
    <border>
      <left style="thick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37" fontId="30" fillId="0" borderId="0"/>
    <xf numFmtId="37" fontId="30" fillId="0" borderId="0"/>
    <xf numFmtId="0" fontId="41" fillId="0" borderId="0" applyNumberFormat="0" applyFill="0" applyBorder="0" applyAlignment="0" applyProtection="0"/>
    <xf numFmtId="37" fontId="30" fillId="0" borderId="0"/>
    <xf numFmtId="0" fontId="60" fillId="0" borderId="0"/>
    <xf numFmtId="9" fontId="73" fillId="0" borderId="0" applyFont="0" applyFill="0" applyBorder="0" applyAlignment="0" applyProtection="0"/>
  </cellStyleXfs>
  <cellXfs count="402">
    <xf numFmtId="0" fontId="0" fillId="0" borderId="0" xfId="0"/>
    <xf numFmtId="0" fontId="4" fillId="2" borderId="1" xfId="2" applyFont="1" applyFill="1" applyBorder="1"/>
    <xf numFmtId="0" fontId="3" fillId="2" borderId="2" xfId="2" applyFont="1" applyFill="1" applyBorder="1"/>
    <xf numFmtId="0" fontId="5" fillId="2" borderId="3" xfId="2" applyFont="1" applyFill="1" applyBorder="1"/>
    <xf numFmtId="0" fontId="3" fillId="2" borderId="4" xfId="2" applyFont="1" applyFill="1" applyBorder="1"/>
    <xf numFmtId="0" fontId="6" fillId="2" borderId="3" xfId="2" applyFont="1" applyFill="1" applyBorder="1"/>
    <xf numFmtId="0" fontId="7" fillId="2" borderId="3" xfId="2" applyFont="1" applyFill="1" applyBorder="1"/>
    <xf numFmtId="0" fontId="8" fillId="2" borderId="3" xfId="2" applyFont="1" applyFill="1" applyBorder="1"/>
    <xf numFmtId="0" fontId="4" fillId="2" borderId="3" xfId="2" applyFont="1" applyFill="1" applyBorder="1"/>
    <xf numFmtId="0" fontId="3" fillId="4" borderId="7" xfId="2" applyFont="1" applyFill="1" applyBorder="1"/>
    <xf numFmtId="0" fontId="3" fillId="4" borderId="8" xfId="2" applyFont="1" applyFill="1" applyBorder="1"/>
    <xf numFmtId="0" fontId="14" fillId="5" borderId="9" xfId="2" applyFont="1" applyFill="1" applyBorder="1"/>
    <xf numFmtId="0" fontId="16" fillId="5" borderId="10" xfId="1" applyFont="1" applyFill="1" applyBorder="1" applyAlignment="1">
      <alignment horizontal="left" indent="1"/>
    </xf>
    <xf numFmtId="0" fontId="17" fillId="6" borderId="11" xfId="2" applyFont="1" applyFill="1" applyBorder="1"/>
    <xf numFmtId="0" fontId="18" fillId="6" borderId="12" xfId="1" applyFont="1" applyFill="1" applyBorder="1" applyAlignment="1">
      <alignment horizontal="left" indent="1"/>
    </xf>
    <xf numFmtId="0" fontId="17" fillId="7" borderId="13" xfId="2" applyFont="1" applyFill="1" applyBorder="1"/>
    <xf numFmtId="0" fontId="18" fillId="7" borderId="14" xfId="1" applyFont="1" applyFill="1" applyBorder="1" applyAlignment="1">
      <alignment horizontal="left" indent="1"/>
    </xf>
    <xf numFmtId="0" fontId="17" fillId="6" borderId="13" xfId="2" applyFont="1" applyFill="1" applyBorder="1"/>
    <xf numFmtId="0" fontId="18" fillId="6" borderId="14" xfId="3" applyFont="1" applyFill="1" applyBorder="1" applyAlignment="1" applyProtection="1">
      <alignment horizontal="left" indent="1"/>
    </xf>
    <xf numFmtId="0" fontId="18" fillId="7" borderId="14" xfId="3" applyFont="1" applyFill="1" applyBorder="1" applyAlignment="1" applyProtection="1">
      <alignment horizontal="left" indent="1"/>
    </xf>
    <xf numFmtId="0" fontId="17" fillId="7" borderId="15" xfId="2" applyFont="1" applyFill="1" applyBorder="1"/>
    <xf numFmtId="0" fontId="18" fillId="7" borderId="16" xfId="3" applyFont="1" applyFill="1" applyBorder="1" applyAlignment="1" applyProtection="1">
      <alignment horizontal="left" indent="1"/>
    </xf>
    <xf numFmtId="0" fontId="24" fillId="9" borderId="17" xfId="5" applyFont="1" applyFill="1" applyBorder="1"/>
    <xf numFmtId="0" fontId="24" fillId="9" borderId="0" xfId="5" applyFont="1" applyFill="1"/>
    <xf numFmtId="0" fontId="25" fillId="9" borderId="18" xfId="5" applyFont="1" applyFill="1" applyBorder="1"/>
    <xf numFmtId="0" fontId="26" fillId="9" borderId="19" xfId="5" applyFont="1" applyFill="1" applyBorder="1"/>
    <xf numFmtId="0" fontId="28" fillId="9" borderId="18" xfId="5" applyFont="1" applyFill="1" applyBorder="1"/>
    <xf numFmtId="0" fontId="29" fillId="9" borderId="19" xfId="5" applyFont="1" applyFill="1" applyBorder="1"/>
    <xf numFmtId="37" fontId="31" fillId="9" borderId="0" xfId="6" applyFont="1" applyFill="1"/>
    <xf numFmtId="37" fontId="32" fillId="9" borderId="0" xfId="6" applyFont="1" applyFill="1"/>
    <xf numFmtId="37" fontId="33" fillId="9" borderId="0" xfId="6" applyFont="1" applyFill="1"/>
    <xf numFmtId="37" fontId="34" fillId="9" borderId="0" xfId="6" applyFont="1" applyFill="1" applyAlignment="1">
      <alignment horizontal="left" indent="1"/>
    </xf>
    <xf numFmtId="37" fontId="35" fillId="9" borderId="0" xfId="6" applyFont="1" applyFill="1"/>
    <xf numFmtId="2" fontId="35" fillId="9" borderId="0" xfId="6" applyNumberFormat="1" applyFont="1" applyFill="1"/>
    <xf numFmtId="37" fontId="36" fillId="9" borderId="0" xfId="6" applyFont="1" applyFill="1" applyAlignment="1">
      <alignment horizontal="left" indent="1"/>
    </xf>
    <xf numFmtId="37" fontId="37" fillId="9" borderId="0" xfId="6" applyFont="1" applyFill="1"/>
    <xf numFmtId="37" fontId="36" fillId="9" borderId="0" xfId="6" applyFont="1" applyFill="1" applyAlignment="1">
      <alignment horizontal="left" indent="2"/>
    </xf>
    <xf numFmtId="37" fontId="40" fillId="0" borderId="0" xfId="7" applyFont="1"/>
    <xf numFmtId="37" fontId="46" fillId="10" borderId="22" xfId="7" applyFont="1" applyFill="1" applyBorder="1" applyAlignment="1">
      <alignment horizontal="centerContinuous"/>
    </xf>
    <xf numFmtId="37" fontId="46" fillId="10" borderId="23" xfId="7" applyFont="1" applyFill="1" applyBorder="1" applyAlignment="1">
      <alignment horizontal="centerContinuous"/>
    </xf>
    <xf numFmtId="37" fontId="46" fillId="10" borderId="24" xfId="7" applyFont="1" applyFill="1" applyBorder="1" applyAlignment="1">
      <alignment horizontal="centerContinuous"/>
    </xf>
    <xf numFmtId="37" fontId="46" fillId="10" borderId="27" xfId="7" applyFont="1" applyFill="1" applyBorder="1"/>
    <xf numFmtId="37" fontId="46" fillId="10" borderId="28" xfId="7" applyFont="1" applyFill="1" applyBorder="1"/>
    <xf numFmtId="37" fontId="46" fillId="10" borderId="29" xfId="7" applyFont="1" applyFill="1" applyBorder="1"/>
    <xf numFmtId="37" fontId="48" fillId="10" borderId="27" xfId="7" applyFont="1" applyFill="1" applyBorder="1" applyAlignment="1">
      <alignment horizontal="center" vertical="center"/>
    </xf>
    <xf numFmtId="37" fontId="48" fillId="10" borderId="29" xfId="7" applyFont="1" applyFill="1" applyBorder="1" applyAlignment="1">
      <alignment horizontal="center" vertical="center"/>
    </xf>
    <xf numFmtId="37" fontId="49" fillId="10" borderId="30" xfId="7" applyFont="1" applyFill="1" applyBorder="1" applyAlignment="1">
      <alignment horizontal="center" vertical="center" wrapText="1"/>
    </xf>
    <xf numFmtId="37" fontId="49" fillId="10" borderId="31" xfId="7" applyFont="1" applyFill="1" applyBorder="1" applyAlignment="1">
      <alignment horizontal="center" vertical="center" wrapText="1"/>
    </xf>
    <xf numFmtId="37" fontId="49" fillId="10" borderId="32" xfId="7" applyFont="1" applyFill="1" applyBorder="1" applyAlignment="1">
      <alignment horizontal="center" vertical="center" wrapText="1"/>
    </xf>
    <xf numFmtId="37" fontId="48" fillId="6" borderId="0" xfId="7" applyFont="1" applyFill="1" applyAlignment="1">
      <alignment horizontal="left"/>
    </xf>
    <xf numFmtId="37" fontId="50" fillId="6" borderId="36" xfId="7" applyFont="1" applyFill="1" applyBorder="1" applyAlignment="1">
      <alignment horizontal="right"/>
    </xf>
    <xf numFmtId="3" fontId="50" fillId="6" borderId="37" xfId="7" applyNumberFormat="1" applyFont="1" applyFill="1" applyBorder="1" applyAlignment="1">
      <alignment horizontal="center"/>
    </xf>
    <xf numFmtId="10" fontId="50" fillId="6" borderId="26" xfId="7" applyNumberFormat="1" applyFont="1" applyFill="1" applyBorder="1" applyAlignment="1">
      <alignment horizontal="center"/>
    </xf>
    <xf numFmtId="37" fontId="50" fillId="6" borderId="36" xfId="7" applyFont="1" applyFill="1" applyBorder="1"/>
    <xf numFmtId="3" fontId="50" fillId="6" borderId="37" xfId="7" applyNumberFormat="1" applyFont="1" applyFill="1" applyBorder="1" applyAlignment="1">
      <alignment horizontal="right" indent="1"/>
    </xf>
    <xf numFmtId="10" fontId="50" fillId="6" borderId="38" xfId="7" applyNumberFormat="1" applyFont="1" applyFill="1" applyBorder="1" applyAlignment="1">
      <alignment horizontal="center" vertical="center"/>
    </xf>
    <xf numFmtId="37" fontId="50" fillId="6" borderId="25" xfId="7" applyFont="1" applyFill="1" applyBorder="1"/>
    <xf numFmtId="37" fontId="50" fillId="6" borderId="37" xfId="7" applyFont="1" applyFill="1" applyBorder="1" applyAlignment="1">
      <alignment horizontal="right"/>
    </xf>
    <xf numFmtId="10" fontId="46" fillId="6" borderId="38" xfId="7" applyNumberFormat="1" applyFont="1" applyFill="1" applyBorder="1" applyAlignment="1">
      <alignment horizontal="center" vertical="center"/>
    </xf>
    <xf numFmtId="37" fontId="50" fillId="6" borderId="25" xfId="7" applyFont="1" applyFill="1" applyBorder="1" applyAlignment="1">
      <alignment horizontal="right"/>
    </xf>
    <xf numFmtId="37" fontId="48" fillId="6" borderId="0" xfId="7" applyFont="1" applyFill="1" applyAlignment="1">
      <alignment horizontal="left" vertical="center"/>
    </xf>
    <xf numFmtId="37" fontId="50" fillId="6" borderId="36" xfId="7" applyFont="1" applyFill="1" applyBorder="1" applyAlignment="1">
      <alignment horizontal="right" vertical="center"/>
    </xf>
    <xf numFmtId="3" fontId="50" fillId="6" borderId="37" xfId="7" applyNumberFormat="1" applyFont="1" applyFill="1" applyBorder="1" applyAlignment="1">
      <alignment horizontal="center" vertical="center"/>
    </xf>
    <xf numFmtId="3" fontId="50" fillId="6" borderId="37" xfId="7" applyNumberFormat="1" applyFont="1" applyFill="1" applyBorder="1" applyAlignment="1">
      <alignment horizontal="right" vertical="center"/>
    </xf>
    <xf numFmtId="37" fontId="50" fillId="6" borderId="25" xfId="7" applyFont="1" applyFill="1" applyBorder="1" applyAlignment="1">
      <alignment horizontal="right" vertical="center"/>
    </xf>
    <xf numFmtId="37" fontId="50" fillId="6" borderId="37" xfId="7" applyFont="1" applyFill="1" applyBorder="1" applyAlignment="1">
      <alignment horizontal="right" vertical="center"/>
    </xf>
    <xf numFmtId="10" fontId="50" fillId="6" borderId="26" xfId="7" applyNumberFormat="1" applyFont="1" applyFill="1" applyBorder="1" applyAlignment="1">
      <alignment horizontal="center" vertical="center"/>
    </xf>
    <xf numFmtId="37" fontId="49" fillId="6" borderId="22" xfId="7" applyFont="1" applyFill="1" applyBorder="1" applyAlignment="1">
      <alignment horizontal="left"/>
    </xf>
    <xf numFmtId="37" fontId="49" fillId="6" borderId="24" xfId="7" applyFont="1" applyFill="1" applyBorder="1" applyAlignment="1">
      <alignment horizontal="left"/>
    </xf>
    <xf numFmtId="37" fontId="49" fillId="6" borderId="25" xfId="7" applyFont="1" applyFill="1" applyBorder="1" applyAlignment="1">
      <alignment horizontal="left"/>
    </xf>
    <xf numFmtId="37" fontId="40" fillId="6" borderId="26" xfId="7" applyFont="1" applyFill="1" applyBorder="1"/>
    <xf numFmtId="37" fontId="40" fillId="6" borderId="23" xfId="7" applyFont="1" applyFill="1" applyBorder="1"/>
    <xf numFmtId="2" fontId="40" fillId="6" borderId="33" xfId="7" applyNumberFormat="1" applyFont="1" applyFill="1" applyBorder="1"/>
    <xf numFmtId="2" fontId="40" fillId="6" borderId="34" xfId="7" applyNumberFormat="1" applyFont="1" applyFill="1" applyBorder="1"/>
    <xf numFmtId="2" fontId="40" fillId="6" borderId="24" xfId="7" applyNumberFormat="1" applyFont="1" applyFill="1" applyBorder="1"/>
    <xf numFmtId="2" fontId="46" fillId="6" borderId="35" xfId="7" applyNumberFormat="1" applyFont="1" applyFill="1" applyBorder="1"/>
    <xf numFmtId="37" fontId="40" fillId="6" borderId="0" xfId="7" applyFont="1" applyFill="1"/>
    <xf numFmtId="10" fontId="50" fillId="6" borderId="26" xfId="7" applyNumberFormat="1" applyFont="1" applyFill="1" applyBorder="1" applyAlignment="1">
      <alignment horizontal="right" indent="1"/>
    </xf>
    <xf numFmtId="37" fontId="49" fillId="6" borderId="27" xfId="7" applyFont="1" applyFill="1" applyBorder="1" applyAlignment="1">
      <alignment horizontal="left"/>
    </xf>
    <xf numFmtId="37" fontId="40" fillId="6" borderId="28" xfId="7" applyFont="1" applyFill="1" applyBorder="1"/>
    <xf numFmtId="37" fontId="50" fillId="6" borderId="27" xfId="7" applyFont="1" applyFill="1" applyBorder="1" applyAlignment="1">
      <alignment horizontal="right"/>
    </xf>
    <xf numFmtId="10" fontId="50" fillId="6" borderId="29" xfId="7" applyNumberFormat="1" applyFont="1" applyFill="1" applyBorder="1" applyAlignment="1">
      <alignment horizontal="right" indent="1"/>
    </xf>
    <xf numFmtId="37" fontId="49" fillId="6" borderId="26" xfId="7" applyFont="1" applyFill="1" applyBorder="1" applyAlignment="1">
      <alignment horizontal="left"/>
    </xf>
    <xf numFmtId="37" fontId="49" fillId="6" borderId="29" xfId="7" applyFont="1" applyFill="1" applyBorder="1"/>
    <xf numFmtId="0" fontId="40" fillId="0" borderId="0" xfId="9" applyNumberFormat="1" applyFont="1"/>
    <xf numFmtId="37" fontId="49" fillId="0" borderId="0" xfId="7" applyFont="1"/>
    <xf numFmtId="39" fontId="49" fillId="0" borderId="0" xfId="7" applyNumberFormat="1" applyFont="1"/>
    <xf numFmtId="37" fontId="51" fillId="0" borderId="0" xfId="7" applyFont="1" applyAlignment="1">
      <alignment horizontal="left"/>
    </xf>
    <xf numFmtId="37" fontId="40" fillId="0" borderId="0" xfId="7" applyFont="1" applyAlignment="1">
      <alignment horizontal="left"/>
    </xf>
    <xf numFmtId="4" fontId="40" fillId="0" borderId="0" xfId="7" applyNumberFormat="1" applyFont="1"/>
    <xf numFmtId="37" fontId="47" fillId="0" borderId="0" xfId="7" applyFont="1"/>
    <xf numFmtId="37" fontId="52" fillId="0" borderId="0" xfId="7" applyFont="1" applyAlignment="1">
      <alignment horizontal="center" vertical="center" wrapText="1"/>
    </xf>
    <xf numFmtId="37" fontId="53" fillId="0" borderId="0" xfId="7" applyFont="1"/>
    <xf numFmtId="37" fontId="54" fillId="0" borderId="0" xfId="7" applyFont="1"/>
    <xf numFmtId="37" fontId="55" fillId="0" borderId="0" xfId="7" applyFont="1"/>
    <xf numFmtId="37" fontId="56" fillId="6" borderId="0" xfId="7" applyFont="1" applyFill="1" applyAlignment="1">
      <alignment horizontal="left"/>
    </xf>
    <xf numFmtId="37" fontId="57" fillId="6" borderId="36" xfId="7" applyFont="1" applyFill="1" applyBorder="1" applyAlignment="1">
      <alignment horizontal="right"/>
    </xf>
    <xf numFmtId="3" fontId="57" fillId="6" borderId="37" xfId="7" applyNumberFormat="1" applyFont="1" applyFill="1" applyBorder="1" applyAlignment="1">
      <alignment horizontal="center"/>
    </xf>
    <xf numFmtId="10" fontId="57" fillId="6" borderId="26" xfId="7" applyNumberFormat="1" applyFont="1" applyFill="1" applyBorder="1" applyAlignment="1">
      <alignment horizontal="center"/>
    </xf>
    <xf numFmtId="3" fontId="57" fillId="6" borderId="37" xfId="7" applyNumberFormat="1" applyFont="1" applyFill="1" applyBorder="1" applyAlignment="1">
      <alignment horizontal="right" indent="1"/>
    </xf>
    <xf numFmtId="10" fontId="57" fillId="6" borderId="38" xfId="7" applyNumberFormat="1" applyFont="1" applyFill="1" applyBorder="1" applyAlignment="1">
      <alignment horizontal="center" vertical="center"/>
    </xf>
    <xf numFmtId="37" fontId="57" fillId="6" borderId="25" xfId="7" applyFont="1" applyFill="1" applyBorder="1" applyAlignment="1">
      <alignment horizontal="right"/>
    </xf>
    <xf numFmtId="37" fontId="57" fillId="6" borderId="37" xfId="7" applyFont="1" applyFill="1" applyBorder="1" applyAlignment="1">
      <alignment horizontal="right"/>
    </xf>
    <xf numFmtId="10" fontId="58" fillId="6" borderId="38" xfId="7" applyNumberFormat="1" applyFont="1" applyFill="1" applyBorder="1" applyAlignment="1">
      <alignment horizontal="center" vertical="center"/>
    </xf>
    <xf numFmtId="37" fontId="59" fillId="0" borderId="0" xfId="7" applyFont="1"/>
    <xf numFmtId="37" fontId="48" fillId="6" borderId="25" xfId="7" applyFont="1" applyFill="1" applyBorder="1" applyAlignment="1">
      <alignment horizontal="center" vertical="center"/>
    </xf>
    <xf numFmtId="37" fontId="40" fillId="0" borderId="0" xfId="7" applyFont="1" applyAlignment="1">
      <alignment vertical="center"/>
    </xf>
    <xf numFmtId="10" fontId="48" fillId="6" borderId="26" xfId="7" applyNumberFormat="1" applyFont="1" applyFill="1" applyBorder="1" applyAlignment="1">
      <alignment horizontal="center" vertical="center"/>
    </xf>
    <xf numFmtId="0" fontId="40" fillId="0" borderId="0" xfId="10" applyFont="1"/>
    <xf numFmtId="1" fontId="50" fillId="0" borderId="0" xfId="10" applyNumberFormat="1" applyFont="1" applyAlignment="1">
      <alignment horizontal="center" vertical="center" wrapText="1"/>
    </xf>
    <xf numFmtId="49" fontId="49" fillId="10" borderId="57" xfId="10" applyNumberFormat="1" applyFont="1" applyFill="1" applyBorder="1" applyAlignment="1">
      <alignment horizontal="center" vertical="center" wrapText="1"/>
    </xf>
    <xf numFmtId="1" fontId="49" fillId="10" borderId="58" xfId="10" applyNumberFormat="1" applyFont="1" applyFill="1" applyBorder="1" applyAlignment="1">
      <alignment horizontal="center" vertical="center" wrapText="1"/>
    </xf>
    <xf numFmtId="49" fontId="49" fillId="10" borderId="59" xfId="10" applyNumberFormat="1" applyFont="1" applyFill="1" applyBorder="1" applyAlignment="1">
      <alignment horizontal="center" vertical="center" wrapText="1"/>
    </xf>
    <xf numFmtId="49" fontId="49" fillId="10" borderId="60" xfId="10" applyNumberFormat="1" applyFont="1" applyFill="1" applyBorder="1" applyAlignment="1">
      <alignment horizontal="center" vertical="center" wrapText="1"/>
    </xf>
    <xf numFmtId="49" fontId="64" fillId="10" borderId="61" xfId="10" applyNumberFormat="1" applyFont="1" applyFill="1" applyBorder="1" applyAlignment="1">
      <alignment horizontal="center" vertical="center" wrapText="1"/>
    </xf>
    <xf numFmtId="49" fontId="49" fillId="10" borderId="62" xfId="10" applyNumberFormat="1" applyFont="1" applyFill="1" applyBorder="1" applyAlignment="1">
      <alignment horizontal="center" vertical="center" wrapText="1"/>
    </xf>
    <xf numFmtId="49" fontId="49" fillId="10" borderId="63" xfId="10" applyNumberFormat="1" applyFont="1" applyFill="1" applyBorder="1" applyAlignment="1">
      <alignment horizontal="center" vertical="center" wrapText="1"/>
    </xf>
    <xf numFmtId="49" fontId="64" fillId="10" borderId="64" xfId="10" applyNumberFormat="1" applyFont="1" applyFill="1" applyBorder="1" applyAlignment="1">
      <alignment horizontal="center" vertical="center" wrapText="1"/>
    </xf>
    <xf numFmtId="49" fontId="49" fillId="10" borderId="65" xfId="10" applyNumberFormat="1" applyFont="1" applyFill="1" applyBorder="1" applyAlignment="1">
      <alignment horizontal="center" vertical="center" wrapText="1"/>
    </xf>
    <xf numFmtId="49" fontId="49" fillId="10" borderId="66" xfId="10" applyNumberFormat="1" applyFont="1" applyFill="1" applyBorder="1" applyAlignment="1">
      <alignment horizontal="center" vertical="center" wrapText="1"/>
    </xf>
    <xf numFmtId="1" fontId="40" fillId="0" borderId="0" xfId="10" applyNumberFormat="1" applyFont="1" applyAlignment="1">
      <alignment horizontal="center" vertical="center" wrapText="1"/>
    </xf>
    <xf numFmtId="0" fontId="65" fillId="7" borderId="67" xfId="10" applyFont="1" applyFill="1" applyBorder="1" applyAlignment="1">
      <alignment vertical="center"/>
    </xf>
    <xf numFmtId="3" fontId="65" fillId="7" borderId="68" xfId="10" applyNumberFormat="1" applyFont="1" applyFill="1" applyBorder="1" applyAlignment="1">
      <alignment vertical="center"/>
    </xf>
    <xf numFmtId="3" fontId="65" fillId="7" borderId="69" xfId="10" applyNumberFormat="1" applyFont="1" applyFill="1" applyBorder="1" applyAlignment="1">
      <alignment vertical="center"/>
    </xf>
    <xf numFmtId="10" fontId="65" fillId="7" borderId="70" xfId="10" applyNumberFormat="1" applyFont="1" applyFill="1" applyBorder="1" applyAlignment="1">
      <alignment vertical="center"/>
    </xf>
    <xf numFmtId="3" fontId="65" fillId="7" borderId="71" xfId="10" applyNumberFormat="1" applyFont="1" applyFill="1" applyBorder="1" applyAlignment="1">
      <alignment vertical="center"/>
    </xf>
    <xf numFmtId="10" fontId="65" fillId="7" borderId="72" xfId="10" applyNumberFormat="1" applyFont="1" applyFill="1" applyBorder="1" applyAlignment="1">
      <alignment vertical="center"/>
    </xf>
    <xf numFmtId="2" fontId="65" fillId="7" borderId="73" xfId="10" applyNumberFormat="1" applyFont="1" applyFill="1" applyBorder="1" applyAlignment="1">
      <alignment vertical="center"/>
    </xf>
    <xf numFmtId="3" fontId="65" fillId="7" borderId="74" xfId="10" applyNumberFormat="1" applyFont="1" applyFill="1" applyBorder="1" applyAlignment="1">
      <alignment vertical="center"/>
    </xf>
    <xf numFmtId="10" fontId="65" fillId="7" borderId="75" xfId="10" applyNumberFormat="1" applyFont="1" applyFill="1" applyBorder="1" applyAlignment="1">
      <alignment vertical="center"/>
    </xf>
    <xf numFmtId="0" fontId="65" fillId="0" borderId="0" xfId="10" applyFont="1" applyAlignment="1">
      <alignment vertical="center"/>
    </xf>
    <xf numFmtId="0" fontId="50" fillId="6" borderId="76" xfId="10" applyFont="1" applyFill="1" applyBorder="1" applyAlignment="1">
      <alignment vertical="center"/>
    </xf>
    <xf numFmtId="3" fontId="40" fillId="6" borderId="77" xfId="10" applyNumberFormat="1" applyFont="1" applyFill="1" applyBorder="1" applyAlignment="1">
      <alignment vertical="center"/>
    </xf>
    <xf numFmtId="3" fontId="40" fillId="6" borderId="78" xfId="10" applyNumberFormat="1" applyFont="1" applyFill="1" applyBorder="1" applyAlignment="1">
      <alignment vertical="center"/>
    </xf>
    <xf numFmtId="164" fontId="49" fillId="6" borderId="79" xfId="10" applyNumberFormat="1" applyFont="1" applyFill="1" applyBorder="1" applyAlignment="1">
      <alignment vertical="center"/>
    </xf>
    <xf numFmtId="3" fontId="40" fillId="6" borderId="80" xfId="10" applyNumberFormat="1" applyFont="1" applyFill="1" applyBorder="1" applyAlignment="1">
      <alignment vertical="center"/>
    </xf>
    <xf numFmtId="10" fontId="49" fillId="6" borderId="81" xfId="10" applyNumberFormat="1" applyFont="1" applyFill="1" applyBorder="1" applyAlignment="1">
      <alignment vertical="center"/>
    </xf>
    <xf numFmtId="2" fontId="66" fillId="6" borderId="82" xfId="10" applyNumberFormat="1" applyFont="1" applyFill="1" applyBorder="1" applyAlignment="1">
      <alignment vertical="center"/>
    </xf>
    <xf numFmtId="3" fontId="40" fillId="6" borderId="83" xfId="10" applyNumberFormat="1" applyFont="1" applyFill="1" applyBorder="1" applyAlignment="1">
      <alignment vertical="center"/>
    </xf>
    <xf numFmtId="164" fontId="49" fillId="6" borderId="84" xfId="10" applyNumberFormat="1" applyFont="1" applyFill="1" applyBorder="1" applyAlignment="1">
      <alignment vertical="center"/>
    </xf>
    <xf numFmtId="0" fontId="66" fillId="0" borderId="0" xfId="10" applyFont="1"/>
    <xf numFmtId="0" fontId="50" fillId="6" borderId="85" xfId="10" applyFont="1" applyFill="1" applyBorder="1" applyAlignment="1">
      <alignment vertical="center"/>
    </xf>
    <xf numFmtId="3" fontId="40" fillId="6" borderId="86" xfId="10" applyNumberFormat="1" applyFont="1" applyFill="1" applyBorder="1" applyAlignment="1">
      <alignment vertical="center"/>
    </xf>
    <xf numFmtId="3" fontId="40" fillId="6" borderId="87" xfId="10" applyNumberFormat="1" applyFont="1" applyFill="1" applyBorder="1" applyAlignment="1">
      <alignment vertical="center"/>
    </xf>
    <xf numFmtId="164" fontId="49" fillId="6" borderId="88" xfId="10" applyNumberFormat="1" applyFont="1" applyFill="1" applyBorder="1" applyAlignment="1">
      <alignment vertical="center"/>
    </xf>
    <xf numFmtId="3" fontId="40" fillId="6" borderId="89" xfId="10" applyNumberFormat="1" applyFont="1" applyFill="1" applyBorder="1" applyAlignment="1">
      <alignment vertical="center"/>
    </xf>
    <xf numFmtId="10" fontId="49" fillId="6" borderId="90" xfId="10" applyNumberFormat="1" applyFont="1" applyFill="1" applyBorder="1" applyAlignment="1">
      <alignment vertical="center"/>
    </xf>
    <xf numFmtId="2" fontId="66" fillId="6" borderId="91" xfId="10" applyNumberFormat="1" applyFont="1" applyFill="1" applyBorder="1" applyAlignment="1">
      <alignment vertical="center"/>
    </xf>
    <xf numFmtId="3" fontId="40" fillId="6" borderId="92" xfId="10" applyNumberFormat="1" applyFont="1" applyFill="1" applyBorder="1" applyAlignment="1">
      <alignment vertical="center"/>
    </xf>
    <xf numFmtId="164" fontId="49" fillId="6" borderId="93" xfId="10" applyNumberFormat="1" applyFont="1" applyFill="1" applyBorder="1" applyAlignment="1">
      <alignment vertical="center"/>
    </xf>
    <xf numFmtId="0" fontId="50" fillId="6" borderId="94" xfId="10" applyFont="1" applyFill="1" applyBorder="1" applyAlignment="1">
      <alignment vertical="center"/>
    </xf>
    <xf numFmtId="3" fontId="40" fillId="6" borderId="95" xfId="10" applyNumberFormat="1" applyFont="1" applyFill="1" applyBorder="1" applyAlignment="1">
      <alignment vertical="center"/>
    </xf>
    <xf numFmtId="164" fontId="49" fillId="6" borderId="96" xfId="10" applyNumberFormat="1" applyFont="1" applyFill="1" applyBorder="1" applyAlignment="1">
      <alignment vertical="center"/>
    </xf>
    <xf numFmtId="3" fontId="40" fillId="6" borderId="97" xfId="10" applyNumberFormat="1" applyFont="1" applyFill="1" applyBorder="1" applyAlignment="1">
      <alignment vertical="center"/>
    </xf>
    <xf numFmtId="10" fontId="49" fillId="6" borderId="98" xfId="10" applyNumberFormat="1" applyFont="1" applyFill="1" applyBorder="1" applyAlignment="1">
      <alignment vertical="center"/>
    </xf>
    <xf numFmtId="2" fontId="66" fillId="6" borderId="99" xfId="10" applyNumberFormat="1" applyFont="1" applyFill="1" applyBorder="1" applyAlignment="1">
      <alignment vertical="center"/>
    </xf>
    <xf numFmtId="3" fontId="40" fillId="6" borderId="100" xfId="10" applyNumberFormat="1" applyFont="1" applyFill="1" applyBorder="1" applyAlignment="1">
      <alignment vertical="center"/>
    </xf>
    <xf numFmtId="164" fontId="49" fillId="6" borderId="101" xfId="10" applyNumberFormat="1" applyFont="1" applyFill="1" applyBorder="1" applyAlignment="1">
      <alignment vertical="center"/>
    </xf>
    <xf numFmtId="0" fontId="40" fillId="0" borderId="0" xfId="10" applyFont="1" applyAlignment="1">
      <alignment horizontal="center"/>
    </xf>
    <xf numFmtId="0" fontId="40" fillId="6" borderId="47" xfId="10" quotePrefix="1" applyFont="1" applyFill="1" applyBorder="1"/>
    <xf numFmtId="3" fontId="40" fillId="6" borderId="37" xfId="10" quotePrefix="1" applyNumberFormat="1" applyFont="1" applyFill="1" applyBorder="1"/>
    <xf numFmtId="10" fontId="40" fillId="6" borderId="0" xfId="10" applyNumberFormat="1" applyFont="1" applyFill="1" applyAlignment="1">
      <alignment horizontal="center"/>
    </xf>
    <xf numFmtId="3" fontId="40" fillId="6" borderId="25" xfId="10" quotePrefix="1" applyNumberFormat="1" applyFont="1" applyFill="1" applyBorder="1"/>
    <xf numFmtId="10" fontId="40" fillId="6" borderId="26" xfId="10" applyNumberFormat="1" applyFont="1" applyFill="1" applyBorder="1" applyAlignment="1">
      <alignment horizontal="center"/>
    </xf>
    <xf numFmtId="10" fontId="40" fillId="6" borderId="26" xfId="10" applyNumberFormat="1" applyFont="1" applyFill="1" applyBorder="1" applyAlignment="1">
      <alignment horizontal="right"/>
    </xf>
    <xf numFmtId="0" fontId="40" fillId="6" borderId="102" xfId="10" quotePrefix="1" applyFont="1" applyFill="1" applyBorder="1"/>
    <xf numFmtId="10" fontId="40" fillId="6" borderId="41" xfId="10" applyNumberFormat="1" applyFont="1" applyFill="1" applyBorder="1" applyAlignment="1">
      <alignment horizontal="center"/>
    </xf>
    <xf numFmtId="3" fontId="40" fillId="6" borderId="105" xfId="10" quotePrefix="1" applyNumberFormat="1" applyFont="1" applyFill="1" applyBorder="1"/>
    <xf numFmtId="0" fontId="62" fillId="0" borderId="0" xfId="10" applyFont="1"/>
    <xf numFmtId="0" fontId="50" fillId="0" borderId="0" xfId="10" applyFont="1" applyAlignment="1">
      <alignment vertical="center"/>
    </xf>
    <xf numFmtId="0" fontId="69" fillId="0" borderId="0" xfId="10" applyFont="1" applyAlignment="1">
      <alignment vertical="center"/>
    </xf>
    <xf numFmtId="0" fontId="49" fillId="0" borderId="0" xfId="10" applyFont="1"/>
    <xf numFmtId="3" fontId="40" fillId="6" borderId="38" xfId="10" quotePrefix="1" applyNumberFormat="1" applyFont="1" applyFill="1" applyBorder="1"/>
    <xf numFmtId="0" fontId="71" fillId="0" borderId="0" xfId="10" applyFont="1"/>
    <xf numFmtId="0" fontId="68" fillId="0" borderId="0" xfId="10" applyFont="1"/>
    <xf numFmtId="0" fontId="69" fillId="0" borderId="0" xfId="10" applyFont="1"/>
    <xf numFmtId="0" fontId="47" fillId="8" borderId="0" xfId="10" applyFont="1" applyFill="1"/>
    <xf numFmtId="0" fontId="50" fillId="6" borderId="47" xfId="10" quotePrefix="1" applyFont="1" applyFill="1" applyBorder="1"/>
    <xf numFmtId="3" fontId="50" fillId="6" borderId="0" xfId="10" quotePrefix="1" applyNumberFormat="1" applyFont="1" applyFill="1"/>
    <xf numFmtId="3" fontId="50" fillId="6" borderId="37" xfId="10" quotePrefix="1" applyNumberFormat="1" applyFont="1" applyFill="1" applyBorder="1"/>
    <xf numFmtId="10" fontId="50" fillId="6" borderId="26" xfId="10" applyNumberFormat="1" applyFont="1" applyFill="1" applyBorder="1"/>
    <xf numFmtId="10" fontId="50" fillId="6" borderId="38" xfId="10" applyNumberFormat="1" applyFont="1" applyFill="1" applyBorder="1"/>
    <xf numFmtId="3" fontId="50" fillId="6" borderId="3" xfId="10" quotePrefix="1" applyNumberFormat="1" applyFont="1" applyFill="1" applyBorder="1"/>
    <xf numFmtId="0" fontId="50" fillId="6" borderId="102" xfId="10" quotePrefix="1" applyFont="1" applyFill="1" applyBorder="1"/>
    <xf numFmtId="3" fontId="50" fillId="6" borderId="41" xfId="10" quotePrefix="1" applyNumberFormat="1" applyFont="1" applyFill="1" applyBorder="1"/>
    <xf numFmtId="0" fontId="40" fillId="0" borderId="39" xfId="10" applyFont="1" applyBorder="1"/>
    <xf numFmtId="0" fontId="40" fillId="2" borderId="0" xfId="10" applyFont="1" applyFill="1"/>
    <xf numFmtId="0" fontId="47" fillId="2" borderId="0" xfId="10" applyFont="1" applyFill="1"/>
    <xf numFmtId="0" fontId="65" fillId="2" borderId="0" xfId="10" applyFont="1" applyFill="1"/>
    <xf numFmtId="0" fontId="49" fillId="2" borderId="0" xfId="10" applyFont="1" applyFill="1"/>
    <xf numFmtId="37" fontId="48" fillId="6" borderId="25" xfId="7" applyFont="1" applyFill="1" applyBorder="1" applyAlignment="1">
      <alignment horizontal="center" vertical="center"/>
    </xf>
    <xf numFmtId="3" fontId="40" fillId="6" borderId="118" xfId="10" quotePrefix="1" applyNumberFormat="1" applyFont="1" applyFill="1" applyBorder="1"/>
    <xf numFmtId="37" fontId="48" fillId="6" borderId="28" xfId="7" applyFont="1" applyFill="1" applyBorder="1" applyAlignment="1">
      <alignment horizontal="left"/>
    </xf>
    <xf numFmtId="37" fontId="50" fillId="6" borderId="30" xfId="7" applyFont="1" applyFill="1" applyBorder="1" applyAlignment="1">
      <alignment horizontal="right"/>
    </xf>
    <xf numFmtId="3" fontId="50" fillId="6" borderId="31" xfId="7" applyNumberFormat="1" applyFont="1" applyFill="1" applyBorder="1" applyAlignment="1">
      <alignment horizontal="center"/>
    </xf>
    <xf numFmtId="10" fontId="50" fillId="6" borderId="29" xfId="7" applyNumberFormat="1" applyFont="1" applyFill="1" applyBorder="1" applyAlignment="1">
      <alignment horizontal="center"/>
    </xf>
    <xf numFmtId="3" fontId="50" fillId="6" borderId="31" xfId="7" applyNumberFormat="1" applyFont="1" applyFill="1" applyBorder="1" applyAlignment="1">
      <alignment horizontal="right" indent="1"/>
    </xf>
    <xf numFmtId="10" fontId="50" fillId="6" borderId="32" xfId="7" applyNumberFormat="1" applyFont="1" applyFill="1" applyBorder="1" applyAlignment="1">
      <alignment horizontal="center" vertical="center"/>
    </xf>
    <xf numFmtId="37" fontId="50" fillId="6" borderId="31" xfId="7" applyFont="1" applyFill="1" applyBorder="1" applyAlignment="1">
      <alignment horizontal="right"/>
    </xf>
    <xf numFmtId="10" fontId="46" fillId="6" borderId="32" xfId="7" applyNumberFormat="1" applyFont="1" applyFill="1" applyBorder="1" applyAlignment="1">
      <alignment horizontal="center" vertical="center"/>
    </xf>
    <xf numFmtId="10" fontId="40" fillId="6" borderId="38" xfId="11" quotePrefix="1" applyNumberFormat="1" applyFont="1" applyFill="1" applyBorder="1"/>
    <xf numFmtId="3" fontId="48" fillId="11" borderId="119" xfId="10" quotePrefix="1" applyNumberFormat="1" applyFont="1" applyFill="1" applyBorder="1"/>
    <xf numFmtId="3" fontId="48" fillId="11" borderId="120" xfId="10" quotePrefix="1" applyNumberFormat="1" applyFont="1" applyFill="1" applyBorder="1"/>
    <xf numFmtId="10" fontId="48" fillId="11" borderId="121" xfId="11" applyNumberFormat="1" applyFont="1" applyFill="1" applyBorder="1"/>
    <xf numFmtId="3" fontId="48" fillId="11" borderId="122" xfId="10" quotePrefix="1" applyNumberFormat="1" applyFont="1" applyFill="1" applyBorder="1"/>
    <xf numFmtId="10" fontId="48" fillId="11" borderId="123" xfId="11" applyNumberFormat="1" applyFont="1" applyFill="1" applyBorder="1"/>
    <xf numFmtId="3" fontId="48" fillId="11" borderId="124" xfId="10" quotePrefix="1" applyNumberFormat="1" applyFont="1" applyFill="1" applyBorder="1"/>
    <xf numFmtId="3" fontId="40" fillId="6" borderId="26" xfId="10" quotePrefix="1" applyNumberFormat="1" applyFont="1" applyFill="1" applyBorder="1"/>
    <xf numFmtId="3" fontId="40" fillId="6" borderId="131" xfId="10" quotePrefix="1" applyNumberFormat="1" applyFont="1" applyFill="1" applyBorder="1"/>
    <xf numFmtId="3" fontId="40" fillId="6" borderId="132" xfId="10" quotePrefix="1" applyNumberFormat="1" applyFont="1" applyFill="1" applyBorder="1"/>
    <xf numFmtId="10" fontId="40" fillId="6" borderId="132" xfId="11" quotePrefix="1" applyNumberFormat="1" applyFont="1" applyFill="1" applyBorder="1"/>
    <xf numFmtId="3" fontId="50" fillId="6" borderId="118" xfId="10" quotePrefix="1" applyNumberFormat="1" applyFont="1" applyFill="1" applyBorder="1"/>
    <xf numFmtId="10" fontId="50" fillId="6" borderId="106" xfId="10" applyNumberFormat="1" applyFont="1" applyFill="1" applyBorder="1"/>
    <xf numFmtId="10" fontId="50" fillId="6" borderId="117" xfId="10" applyNumberFormat="1" applyFont="1" applyFill="1" applyBorder="1"/>
    <xf numFmtId="3" fontId="50" fillId="6" borderId="40" xfId="10" quotePrefix="1" applyNumberFormat="1" applyFont="1" applyFill="1" applyBorder="1"/>
    <xf numFmtId="0" fontId="46" fillId="8" borderId="110" xfId="10" applyFont="1" applyFill="1" applyBorder="1"/>
    <xf numFmtId="3" fontId="46" fillId="8" borderId="111" xfId="10" quotePrefix="1" applyNumberFormat="1" applyFont="1" applyFill="1" applyBorder="1"/>
    <xf numFmtId="3" fontId="46" fillId="8" borderId="116" xfId="10" quotePrefix="1" applyNumberFormat="1" applyFont="1" applyFill="1" applyBorder="1"/>
    <xf numFmtId="10" fontId="46" fillId="8" borderId="113" xfId="10" applyNumberFormat="1" applyFont="1" applyFill="1" applyBorder="1"/>
    <xf numFmtId="10" fontId="46" fillId="8" borderId="112" xfId="10" applyNumberFormat="1" applyFont="1" applyFill="1" applyBorder="1"/>
    <xf numFmtId="3" fontId="46" fillId="8" borderId="115" xfId="10" quotePrefix="1" applyNumberFormat="1" applyFont="1" applyFill="1" applyBorder="1"/>
    <xf numFmtId="0" fontId="74" fillId="7" borderId="67" xfId="10" applyFont="1" applyFill="1" applyBorder="1" applyAlignment="1">
      <alignment vertical="center"/>
    </xf>
    <xf numFmtId="3" fontId="74" fillId="7" borderId="103" xfId="10" applyNumberFormat="1" applyFont="1" applyFill="1" applyBorder="1" applyAlignment="1">
      <alignment horizontal="right" vertical="center" wrapText="1"/>
    </xf>
    <xf numFmtId="3" fontId="74" fillId="7" borderId="69" xfId="10" applyNumberFormat="1" applyFont="1" applyFill="1" applyBorder="1" applyAlignment="1">
      <alignment horizontal="right" vertical="center" wrapText="1"/>
    </xf>
    <xf numFmtId="10" fontId="74" fillId="7" borderId="72" xfId="10" applyNumberFormat="1" applyFont="1" applyFill="1" applyBorder="1"/>
    <xf numFmtId="10" fontId="74" fillId="7" borderId="70" xfId="10" applyNumberFormat="1" applyFont="1" applyFill="1" applyBorder="1"/>
    <xf numFmtId="10" fontId="74" fillId="7" borderId="72" xfId="10" applyNumberFormat="1" applyFont="1" applyFill="1" applyBorder="1" applyAlignment="1">
      <alignment vertical="center"/>
    </xf>
    <xf numFmtId="3" fontId="74" fillId="7" borderId="109" xfId="10" applyNumberFormat="1" applyFont="1" applyFill="1" applyBorder="1" applyAlignment="1">
      <alignment horizontal="right" vertical="center" wrapText="1"/>
    </xf>
    <xf numFmtId="0" fontId="48" fillId="8" borderId="110" xfId="10" applyFont="1" applyFill="1" applyBorder="1"/>
    <xf numFmtId="3" fontId="48" fillId="8" borderId="111" xfId="10" quotePrefix="1" applyNumberFormat="1" applyFont="1" applyFill="1" applyBorder="1"/>
    <xf numFmtId="3" fontId="48" fillId="8" borderId="116" xfId="10" quotePrefix="1" applyNumberFormat="1" applyFont="1" applyFill="1" applyBorder="1"/>
    <xf numFmtId="10" fontId="48" fillId="8" borderId="113" xfId="10" applyNumberFormat="1" applyFont="1" applyFill="1" applyBorder="1"/>
    <xf numFmtId="3" fontId="48" fillId="8" borderId="115" xfId="10" quotePrefix="1" applyNumberFormat="1" applyFont="1" applyFill="1" applyBorder="1"/>
    <xf numFmtId="0" fontId="75" fillId="7" borderId="67" xfId="10" applyFont="1" applyFill="1" applyBorder="1" applyAlignment="1">
      <alignment vertical="center"/>
    </xf>
    <xf numFmtId="3" fontId="75" fillId="7" borderId="103" xfId="10" applyNumberFormat="1" applyFont="1" applyFill="1" applyBorder="1" applyAlignment="1">
      <alignment horizontal="right" vertical="center" wrapText="1"/>
    </xf>
    <xf numFmtId="3" fontId="75" fillId="7" borderId="69" xfId="10" applyNumberFormat="1" applyFont="1" applyFill="1" applyBorder="1" applyAlignment="1">
      <alignment horizontal="right" vertical="center" wrapText="1"/>
    </xf>
    <xf numFmtId="10" fontId="75" fillId="7" borderId="72" xfId="10" applyNumberFormat="1" applyFont="1" applyFill="1" applyBorder="1"/>
    <xf numFmtId="10" fontId="75" fillId="7" borderId="72" xfId="10" applyNumberFormat="1" applyFont="1" applyFill="1" applyBorder="1" applyAlignment="1">
      <alignment vertical="center"/>
    </xf>
    <xf numFmtId="3" fontId="75" fillId="7" borderId="109" xfId="10" applyNumberFormat="1" applyFont="1" applyFill="1" applyBorder="1" applyAlignment="1">
      <alignment horizontal="right" vertical="center" wrapText="1"/>
    </xf>
    <xf numFmtId="0" fontId="74" fillId="7" borderId="43" xfId="10" applyFont="1" applyFill="1" applyBorder="1" applyAlignment="1">
      <alignment vertical="center"/>
    </xf>
    <xf numFmtId="3" fontId="74" fillId="7" borderId="125" xfId="10" applyNumberFormat="1" applyFont="1" applyFill="1" applyBorder="1" applyAlignment="1">
      <alignment horizontal="right" vertical="center" wrapText="1"/>
    </xf>
    <xf numFmtId="3" fontId="74" fillId="7" borderId="126" xfId="10" applyNumberFormat="1" applyFont="1" applyFill="1" applyBorder="1" applyAlignment="1">
      <alignment horizontal="right" vertical="center" wrapText="1"/>
    </xf>
    <xf numFmtId="10" fontId="74" fillId="7" borderId="127" xfId="11" applyNumberFormat="1" applyFont="1" applyFill="1" applyBorder="1" applyAlignment="1">
      <alignment vertical="center"/>
    </xf>
    <xf numFmtId="3" fontId="74" fillId="7" borderId="128" xfId="10" applyNumberFormat="1" applyFont="1" applyFill="1" applyBorder="1" applyAlignment="1">
      <alignment horizontal="right" vertical="center" wrapText="1"/>
    </xf>
    <xf numFmtId="10" fontId="74" fillId="7" borderId="129" xfId="11" applyNumberFormat="1" applyFont="1" applyFill="1" applyBorder="1" applyAlignment="1">
      <alignment vertical="center"/>
    </xf>
    <xf numFmtId="3" fontId="74" fillId="7" borderId="1" xfId="10" applyNumberFormat="1" applyFont="1" applyFill="1" applyBorder="1" applyAlignment="1">
      <alignment horizontal="right" vertical="center" wrapText="1"/>
    </xf>
    <xf numFmtId="10" fontId="74" fillId="7" borderId="130" xfId="11" applyNumberFormat="1" applyFont="1" applyFill="1" applyBorder="1" applyAlignment="1">
      <alignment vertical="center"/>
    </xf>
    <xf numFmtId="3" fontId="75" fillId="7" borderId="68" xfId="10" quotePrefix="1" applyNumberFormat="1" applyFont="1" applyFill="1" applyBorder="1" applyAlignment="1">
      <alignment vertical="center"/>
    </xf>
    <xf numFmtId="10" fontId="75" fillId="7" borderId="103" xfId="10" applyNumberFormat="1" applyFont="1" applyFill="1" applyBorder="1" applyAlignment="1">
      <alignment horizontal="center" vertical="center"/>
    </xf>
    <xf numFmtId="3" fontId="75" fillId="7" borderId="71" xfId="10" quotePrefix="1" applyNumberFormat="1" applyFont="1" applyFill="1" applyBorder="1" applyAlignment="1">
      <alignment vertical="center"/>
    </xf>
    <xf numFmtId="10" fontId="75" fillId="7" borderId="72" xfId="10" applyNumberFormat="1" applyFont="1" applyFill="1" applyBorder="1" applyAlignment="1">
      <alignment horizontal="center" vertical="center"/>
    </xf>
    <xf numFmtId="3" fontId="75" fillId="7" borderId="74" xfId="10" quotePrefix="1" applyNumberFormat="1" applyFont="1" applyFill="1" applyBorder="1" applyAlignment="1">
      <alignment vertical="center"/>
    </xf>
    <xf numFmtId="3" fontId="75" fillId="7" borderId="69" xfId="10" quotePrefix="1" applyNumberFormat="1" applyFont="1" applyFill="1" applyBorder="1" applyAlignment="1">
      <alignment vertical="center"/>
    </xf>
    <xf numFmtId="10" fontId="40" fillId="6" borderId="106" xfId="10" applyNumberFormat="1" applyFont="1" applyFill="1" applyBorder="1" applyAlignment="1">
      <alignment horizontal="center"/>
    </xf>
    <xf numFmtId="10" fontId="40" fillId="6" borderId="106" xfId="10" applyNumberFormat="1" applyFont="1" applyFill="1" applyBorder="1" applyAlignment="1">
      <alignment horizontal="right"/>
    </xf>
    <xf numFmtId="10" fontId="75" fillId="7" borderId="72" xfId="11" applyNumberFormat="1" applyFont="1" applyFill="1" applyBorder="1" applyAlignment="1">
      <alignment horizontal="right" vertical="center"/>
    </xf>
    <xf numFmtId="10" fontId="48" fillId="7" borderId="104" xfId="11" applyNumberFormat="1" applyFont="1" applyFill="1" applyBorder="1" applyAlignment="1">
      <alignment horizontal="right"/>
    </xf>
    <xf numFmtId="10" fontId="40" fillId="6" borderId="26" xfId="11" applyNumberFormat="1" applyFont="1" applyFill="1" applyBorder="1" applyAlignment="1">
      <alignment horizontal="right"/>
    </xf>
    <xf numFmtId="10" fontId="40" fillId="6" borderId="4" xfId="11" applyNumberFormat="1" applyFont="1" applyFill="1" applyBorder="1" applyAlignment="1">
      <alignment horizontal="right"/>
    </xf>
    <xf numFmtId="10" fontId="40" fillId="6" borderId="106" xfId="11" applyNumberFormat="1" applyFont="1" applyFill="1" applyBorder="1" applyAlignment="1">
      <alignment horizontal="right"/>
    </xf>
    <xf numFmtId="10" fontId="40" fillId="6" borderId="42" xfId="11" applyNumberFormat="1" applyFont="1" applyFill="1" applyBorder="1" applyAlignment="1">
      <alignment horizontal="right"/>
    </xf>
    <xf numFmtId="10" fontId="75" fillId="7" borderId="103" xfId="11" applyNumberFormat="1" applyFont="1" applyFill="1" applyBorder="1" applyAlignment="1">
      <alignment horizontal="center" vertical="center"/>
    </xf>
    <xf numFmtId="10" fontId="40" fillId="6" borderId="0" xfId="11" applyNumberFormat="1" applyFont="1" applyFill="1" applyAlignment="1">
      <alignment horizontal="center"/>
    </xf>
    <xf numFmtId="10" fontId="40" fillId="6" borderId="37" xfId="11" quotePrefix="1" applyNumberFormat="1" applyFont="1" applyFill="1" applyBorder="1"/>
    <xf numFmtId="10" fontId="40" fillId="6" borderId="118" xfId="11" quotePrefix="1" applyNumberFormat="1" applyFont="1" applyFill="1" applyBorder="1"/>
    <xf numFmtId="10" fontId="66" fillId="6" borderId="82" xfId="11" applyNumberFormat="1" applyFont="1" applyFill="1" applyBorder="1" applyAlignment="1">
      <alignment vertical="center"/>
    </xf>
    <xf numFmtId="10" fontId="66" fillId="6" borderId="91" xfId="11" applyNumberFormat="1" applyFont="1" applyFill="1" applyBorder="1" applyAlignment="1">
      <alignment vertical="center"/>
    </xf>
    <xf numFmtId="10" fontId="66" fillId="6" borderId="99" xfId="11" applyNumberFormat="1" applyFont="1" applyFill="1" applyBorder="1" applyAlignment="1">
      <alignment vertical="center"/>
    </xf>
    <xf numFmtId="10" fontId="65" fillId="7" borderId="73" xfId="11" applyNumberFormat="1" applyFont="1" applyFill="1" applyBorder="1" applyAlignment="1">
      <alignment vertical="center"/>
    </xf>
    <xf numFmtId="3" fontId="40" fillId="6" borderId="133" xfId="10" applyNumberFormat="1" applyFont="1" applyFill="1" applyBorder="1" applyAlignment="1">
      <alignment vertical="center"/>
    </xf>
    <xf numFmtId="10" fontId="74" fillId="7" borderId="73" xfId="11" applyNumberFormat="1" applyFont="1" applyFill="1" applyBorder="1" applyAlignment="1">
      <alignment vertical="center"/>
    </xf>
    <xf numFmtId="10" fontId="46" fillId="8" borderId="114" xfId="11" applyNumberFormat="1" applyFont="1" applyFill="1" applyBorder="1"/>
    <xf numFmtId="10" fontId="50" fillId="6" borderId="4" xfId="11" applyNumberFormat="1" applyFont="1" applyFill="1" applyBorder="1"/>
    <xf numFmtId="10" fontId="50" fillId="6" borderId="42" xfId="11" applyNumberFormat="1" applyFont="1" applyFill="1" applyBorder="1"/>
    <xf numFmtId="10" fontId="75" fillId="7" borderId="73" xfId="11" applyNumberFormat="1" applyFont="1" applyFill="1" applyBorder="1" applyAlignment="1">
      <alignment vertical="center"/>
    </xf>
    <xf numFmtId="10" fontId="48" fillId="8" borderId="114" xfId="11" applyNumberFormat="1" applyFont="1" applyFill="1" applyBorder="1"/>
    <xf numFmtId="0" fontId="3" fillId="2" borderId="0" xfId="2" applyFont="1" applyFill="1"/>
    <xf numFmtId="0" fontId="0" fillId="2" borderId="0" xfId="0" applyFill="1"/>
    <xf numFmtId="0" fontId="4" fillId="2" borderId="0" xfId="2" applyFont="1" applyFill="1"/>
    <xf numFmtId="17" fontId="3" fillId="2" borderId="0" xfId="2" applyNumberFormat="1" applyFont="1" applyFill="1"/>
    <xf numFmtId="0" fontId="19" fillId="2" borderId="0" xfId="2" applyFont="1" applyFill="1"/>
    <xf numFmtId="0" fontId="20" fillId="2" borderId="0" xfId="2" applyFont="1" applyFill="1"/>
    <xf numFmtId="0" fontId="21" fillId="2" borderId="0" xfId="2" applyFont="1" applyFill="1"/>
    <xf numFmtId="0" fontId="18" fillId="2" borderId="0" xfId="4" applyFont="1" applyFill="1" applyAlignment="1" applyProtection="1"/>
    <xf numFmtId="3" fontId="48" fillId="11" borderId="134" xfId="10" quotePrefix="1" applyNumberFormat="1" applyFont="1" applyFill="1" applyBorder="1"/>
    <xf numFmtId="37" fontId="0" fillId="0" borderId="0" xfId="0" applyNumberFormat="1"/>
    <xf numFmtId="2" fontId="40" fillId="6" borderId="135" xfId="7" applyNumberFormat="1" applyFont="1" applyFill="1" applyBorder="1"/>
    <xf numFmtId="37" fontId="50" fillId="6" borderId="19" xfId="7" applyFont="1" applyFill="1" applyBorder="1" applyAlignment="1">
      <alignment horizontal="right"/>
    </xf>
    <xf numFmtId="37" fontId="50" fillId="6" borderId="136" xfId="7" applyFont="1" applyFill="1" applyBorder="1" applyAlignment="1">
      <alignment horizontal="right"/>
    </xf>
    <xf numFmtId="3" fontId="50" fillId="6" borderId="33" xfId="7" applyNumberFormat="1" applyFont="1" applyFill="1" applyBorder="1" applyAlignment="1">
      <alignment horizontal="center"/>
    </xf>
    <xf numFmtId="10" fontId="46" fillId="6" borderId="26" xfId="7" applyNumberFormat="1" applyFont="1" applyFill="1" applyBorder="1" applyAlignment="1">
      <alignment horizontal="right" indent="1"/>
    </xf>
    <xf numFmtId="10" fontId="46" fillId="6" borderId="29" xfId="7" applyNumberFormat="1" applyFont="1" applyFill="1" applyBorder="1" applyAlignment="1">
      <alignment horizontal="right" indent="1"/>
    </xf>
    <xf numFmtId="10" fontId="46" fillId="6" borderId="26" xfId="7" applyNumberFormat="1" applyFont="1" applyFill="1" applyBorder="1" applyAlignment="1">
      <alignment horizontal="center" vertical="center"/>
    </xf>
    <xf numFmtId="37" fontId="50" fillId="6" borderId="31" xfId="7" applyFont="1" applyFill="1" applyBorder="1" applyAlignment="1">
      <alignment horizontal="right" vertical="center"/>
    </xf>
    <xf numFmtId="0" fontId="9" fillId="3" borderId="5" xfId="2" applyFont="1" applyFill="1" applyBorder="1" applyAlignment="1">
      <alignment horizontal="center"/>
    </xf>
    <xf numFmtId="0" fontId="9" fillId="3" borderId="6" xfId="2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/>
    </xf>
    <xf numFmtId="0" fontId="10" fillId="3" borderId="4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3" borderId="4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/>
    </xf>
    <xf numFmtId="0" fontId="12" fillId="4" borderId="2" xfId="2" applyFont="1" applyFill="1" applyBorder="1" applyAlignment="1">
      <alignment horizontal="center"/>
    </xf>
    <xf numFmtId="0" fontId="13" fillId="4" borderId="3" xfId="2" applyFont="1" applyFill="1" applyBorder="1" applyAlignment="1">
      <alignment horizontal="center"/>
    </xf>
    <xf numFmtId="0" fontId="13" fillId="4" borderId="4" xfId="2" applyFont="1" applyFill="1" applyBorder="1" applyAlignment="1">
      <alignment horizontal="center"/>
    </xf>
    <xf numFmtId="37" fontId="27" fillId="10" borderId="20" xfId="1" applyNumberFormat="1" applyFont="1" applyFill="1" applyBorder="1" applyAlignment="1">
      <alignment horizontal="center" vertical="center"/>
    </xf>
    <xf numFmtId="37" fontId="27" fillId="10" borderId="21" xfId="1" applyNumberFormat="1" applyFont="1" applyFill="1" applyBorder="1" applyAlignment="1">
      <alignment horizontal="center" vertical="center"/>
    </xf>
    <xf numFmtId="10" fontId="50" fillId="6" borderId="24" xfId="11" applyNumberFormat="1" applyFont="1" applyFill="1" applyBorder="1" applyAlignment="1">
      <alignment horizontal="center" vertical="center"/>
    </xf>
    <xf numFmtId="10" fontId="50" fillId="6" borderId="29" xfId="11" applyNumberFormat="1" applyFont="1" applyFill="1" applyBorder="1" applyAlignment="1">
      <alignment horizontal="center" vertical="center"/>
    </xf>
    <xf numFmtId="10" fontId="50" fillId="6" borderId="33" xfId="11" applyNumberFormat="1" applyFont="1" applyFill="1" applyBorder="1" applyAlignment="1">
      <alignment horizontal="center" vertical="center"/>
    </xf>
    <xf numFmtId="10" fontId="50" fillId="6" borderId="30" xfId="11" applyNumberFormat="1" applyFont="1" applyFill="1" applyBorder="1" applyAlignment="1">
      <alignment horizontal="center" vertical="center"/>
    </xf>
    <xf numFmtId="10" fontId="50" fillId="6" borderId="34" xfId="11" applyNumberFormat="1" applyFont="1" applyFill="1" applyBorder="1" applyAlignment="1">
      <alignment horizontal="center" vertical="center"/>
    </xf>
    <xf numFmtId="10" fontId="50" fillId="6" borderId="31" xfId="11" applyNumberFormat="1" applyFont="1" applyFill="1" applyBorder="1" applyAlignment="1">
      <alignment horizontal="center" vertical="center"/>
    </xf>
    <xf numFmtId="10" fontId="50" fillId="6" borderId="35" xfId="11" applyNumberFormat="1" applyFont="1" applyFill="1" applyBorder="1" applyAlignment="1">
      <alignment horizontal="center" vertical="center"/>
    </xf>
    <xf numFmtId="10" fontId="50" fillId="6" borderId="32" xfId="11" applyNumberFormat="1" applyFont="1" applyFill="1" applyBorder="1" applyAlignment="1">
      <alignment horizontal="center" vertical="center"/>
    </xf>
    <xf numFmtId="10" fontId="46" fillId="6" borderId="35" xfId="11" applyNumberFormat="1" applyFont="1" applyFill="1" applyBorder="1" applyAlignment="1">
      <alignment horizontal="center" vertical="center"/>
    </xf>
    <xf numFmtId="10" fontId="46" fillId="6" borderId="32" xfId="11" applyNumberFormat="1" applyFont="1" applyFill="1" applyBorder="1" applyAlignment="1">
      <alignment horizontal="center" vertical="center"/>
    </xf>
    <xf numFmtId="10" fontId="50" fillId="6" borderId="135" xfId="11" applyNumberFormat="1" applyFont="1" applyFill="1" applyBorder="1" applyAlignment="1">
      <alignment horizontal="center" vertical="center"/>
    </xf>
    <xf numFmtId="10" fontId="50" fillId="6" borderId="136" xfId="11" applyNumberFormat="1" applyFont="1" applyFill="1" applyBorder="1" applyAlignment="1">
      <alignment horizontal="center" vertical="center"/>
    </xf>
    <xf numFmtId="37" fontId="48" fillId="6" borderId="25" xfId="7" applyFont="1" applyFill="1" applyBorder="1" applyAlignment="1">
      <alignment horizontal="center" vertical="center"/>
    </xf>
    <xf numFmtId="37" fontId="48" fillId="6" borderId="27" xfId="7" applyFont="1" applyFill="1" applyBorder="1" applyAlignment="1">
      <alignment horizontal="center" vertical="center"/>
    </xf>
    <xf numFmtId="37" fontId="50" fillId="6" borderId="25" xfId="7" applyFont="1" applyFill="1" applyBorder="1" applyAlignment="1">
      <alignment vertical="center"/>
    </xf>
    <xf numFmtId="37" fontId="48" fillId="6" borderId="25" xfId="7" applyFont="1" applyFill="1" applyBorder="1" applyAlignment="1">
      <alignment vertical="center"/>
    </xf>
    <xf numFmtId="37" fontId="50" fillId="6" borderId="27" xfId="7" applyFont="1" applyFill="1" applyBorder="1" applyAlignment="1">
      <alignment vertical="center"/>
    </xf>
    <xf numFmtId="37" fontId="42" fillId="2" borderId="0" xfId="8" applyNumberFormat="1" applyFont="1" applyFill="1" applyAlignment="1">
      <alignment horizontal="center"/>
    </xf>
    <xf numFmtId="37" fontId="43" fillId="10" borderId="22" xfId="7" applyFont="1" applyFill="1" applyBorder="1" applyAlignment="1">
      <alignment horizontal="center"/>
    </xf>
    <xf numFmtId="37" fontId="43" fillId="10" borderId="23" xfId="7" applyFont="1" applyFill="1" applyBorder="1" applyAlignment="1">
      <alignment horizontal="center"/>
    </xf>
    <xf numFmtId="37" fontId="43" fillId="10" borderId="24" xfId="7" applyFont="1" applyFill="1" applyBorder="1" applyAlignment="1">
      <alignment horizontal="center"/>
    </xf>
    <xf numFmtId="37" fontId="44" fillId="10" borderId="25" xfId="7" applyFont="1" applyFill="1" applyBorder="1" applyAlignment="1">
      <alignment horizontal="center"/>
    </xf>
    <xf numFmtId="37" fontId="44" fillId="10" borderId="0" xfId="7" applyFont="1" applyFill="1" applyAlignment="1">
      <alignment horizontal="center"/>
    </xf>
    <xf numFmtId="37" fontId="44" fillId="10" borderId="26" xfId="7" applyFont="1" applyFill="1" applyBorder="1" applyAlignment="1">
      <alignment horizontal="center"/>
    </xf>
    <xf numFmtId="37" fontId="45" fillId="10" borderId="25" xfId="7" applyFont="1" applyFill="1" applyBorder="1" applyAlignment="1">
      <alignment horizontal="center"/>
    </xf>
    <xf numFmtId="37" fontId="45" fillId="10" borderId="0" xfId="7" applyFont="1" applyFill="1" applyAlignment="1">
      <alignment horizontal="center"/>
    </xf>
    <xf numFmtId="37" fontId="45" fillId="10" borderId="26" xfId="7" applyFont="1" applyFill="1" applyBorder="1" applyAlignment="1">
      <alignment horizontal="center"/>
    </xf>
    <xf numFmtId="37" fontId="45" fillId="10" borderId="27" xfId="7" applyFont="1" applyFill="1" applyBorder="1" applyAlignment="1">
      <alignment horizontal="center"/>
    </xf>
    <xf numFmtId="37" fontId="45" fillId="10" borderId="28" xfId="7" applyFont="1" applyFill="1" applyBorder="1" applyAlignment="1">
      <alignment horizontal="center"/>
    </xf>
    <xf numFmtId="37" fontId="45" fillId="10" borderId="29" xfId="7" applyFont="1" applyFill="1" applyBorder="1" applyAlignment="1">
      <alignment horizontal="center"/>
    </xf>
    <xf numFmtId="37" fontId="46" fillId="10" borderId="22" xfId="7" applyFont="1" applyFill="1" applyBorder="1" applyAlignment="1">
      <alignment horizontal="center" vertical="center"/>
    </xf>
    <xf numFmtId="37" fontId="46" fillId="10" borderId="24" xfId="7" applyFont="1" applyFill="1" applyBorder="1" applyAlignment="1">
      <alignment horizontal="center" vertical="center"/>
    </xf>
    <xf numFmtId="37" fontId="47" fillId="10" borderId="27" xfId="7" applyFont="1" applyFill="1" applyBorder="1" applyAlignment="1">
      <alignment horizontal="center" vertical="center"/>
    </xf>
    <xf numFmtId="37" fontId="47" fillId="10" borderId="29" xfId="7" applyFont="1" applyFill="1" applyBorder="1" applyAlignment="1">
      <alignment horizontal="center" vertical="center"/>
    </xf>
    <xf numFmtId="49" fontId="48" fillId="10" borderId="56" xfId="10" applyNumberFormat="1" applyFont="1" applyFill="1" applyBorder="1" applyAlignment="1">
      <alignment horizontal="center" vertical="center" wrapText="1"/>
    </xf>
    <xf numFmtId="49" fontId="48" fillId="10" borderId="49" xfId="10" applyNumberFormat="1" applyFont="1" applyFill="1" applyBorder="1" applyAlignment="1">
      <alignment horizontal="center" vertical="center" wrapText="1"/>
    </xf>
    <xf numFmtId="49" fontId="48" fillId="10" borderId="50" xfId="10" applyNumberFormat="1" applyFont="1" applyFill="1" applyBorder="1" applyAlignment="1">
      <alignment horizontal="center" vertical="center" wrapText="1"/>
    </xf>
    <xf numFmtId="49" fontId="63" fillId="10" borderId="51" xfId="10" applyNumberFormat="1" applyFont="1" applyFill="1" applyBorder="1" applyAlignment="1">
      <alignment horizontal="center" vertical="center" wrapText="1"/>
    </xf>
    <xf numFmtId="49" fontId="63" fillId="10" borderId="52" xfId="10" applyNumberFormat="1" applyFont="1" applyFill="1" applyBorder="1" applyAlignment="1">
      <alignment horizontal="center" vertical="center" wrapText="1"/>
    </xf>
    <xf numFmtId="49" fontId="63" fillId="10" borderId="53" xfId="10" applyNumberFormat="1" applyFont="1" applyFill="1" applyBorder="1" applyAlignment="1">
      <alignment horizontal="center" vertical="center" wrapText="1"/>
    </xf>
    <xf numFmtId="37" fontId="42" fillId="2" borderId="0" xfId="8" applyNumberFormat="1" applyFont="1" applyFill="1" applyAlignment="1">
      <alignment horizontal="left"/>
    </xf>
    <xf numFmtId="0" fontId="45" fillId="10" borderId="1" xfId="10" applyFont="1" applyFill="1" applyBorder="1" applyAlignment="1">
      <alignment horizontal="center" vertical="center"/>
    </xf>
    <xf numFmtId="0" fontId="45" fillId="10" borderId="39" xfId="10" applyFont="1" applyFill="1" applyBorder="1" applyAlignment="1">
      <alignment horizontal="center" vertical="center"/>
    </xf>
    <xf numFmtId="0" fontId="45" fillId="10" borderId="2" xfId="10" applyFont="1" applyFill="1" applyBorder="1" applyAlignment="1">
      <alignment horizontal="center" vertical="center"/>
    </xf>
    <xf numFmtId="0" fontId="45" fillId="10" borderId="40" xfId="10" applyFont="1" applyFill="1" applyBorder="1" applyAlignment="1">
      <alignment horizontal="center" vertical="center"/>
    </xf>
    <xf numFmtId="0" fontId="45" fillId="10" borderId="41" xfId="10" applyFont="1" applyFill="1" applyBorder="1" applyAlignment="1">
      <alignment horizontal="center" vertical="center"/>
    </xf>
    <xf numFmtId="0" fontId="45" fillId="10" borderId="42" xfId="10" applyFont="1" applyFill="1" applyBorder="1" applyAlignment="1">
      <alignment horizontal="center" vertical="center"/>
    </xf>
    <xf numFmtId="1" fontId="61" fillId="10" borderId="43" xfId="10" applyNumberFormat="1" applyFont="1" applyFill="1" applyBorder="1" applyAlignment="1">
      <alignment horizontal="center" vertical="center" wrapText="1"/>
    </xf>
    <xf numFmtId="0" fontId="62" fillId="10" borderId="47" xfId="10" applyFont="1" applyFill="1" applyBorder="1" applyAlignment="1">
      <alignment horizontal="center" vertical="center"/>
    </xf>
    <xf numFmtId="0" fontId="46" fillId="10" borderId="44" xfId="10" applyFont="1" applyFill="1" applyBorder="1" applyAlignment="1">
      <alignment horizontal="center" vertical="center"/>
    </xf>
    <xf numFmtId="0" fontId="46" fillId="10" borderId="45" xfId="10" applyFont="1" applyFill="1" applyBorder="1" applyAlignment="1">
      <alignment horizontal="center" vertical="center"/>
    </xf>
    <xf numFmtId="0" fontId="46" fillId="10" borderId="46" xfId="10" applyFont="1" applyFill="1" applyBorder="1" applyAlignment="1">
      <alignment horizontal="center" vertical="center"/>
    </xf>
    <xf numFmtId="49" fontId="48" fillId="10" borderId="48" xfId="10" quotePrefix="1" applyNumberFormat="1" applyFont="1" applyFill="1" applyBorder="1" applyAlignment="1">
      <alignment horizontal="center" vertical="center" wrapText="1"/>
    </xf>
    <xf numFmtId="17" fontId="48" fillId="10" borderId="48" xfId="10" quotePrefix="1" applyNumberFormat="1" applyFont="1" applyFill="1" applyBorder="1" applyAlignment="1">
      <alignment horizontal="center" vertical="center" wrapText="1"/>
    </xf>
    <xf numFmtId="49" fontId="48" fillId="10" borderId="54" xfId="10" applyNumberFormat="1" applyFont="1" applyFill="1" applyBorder="1" applyAlignment="1">
      <alignment horizontal="center" vertical="center" wrapText="1"/>
    </xf>
    <xf numFmtId="49" fontId="48" fillId="10" borderId="55" xfId="10" applyNumberFormat="1" applyFont="1" applyFill="1" applyBorder="1" applyAlignment="1">
      <alignment horizontal="center" vertical="center" wrapText="1"/>
    </xf>
    <xf numFmtId="37" fontId="67" fillId="2" borderId="0" xfId="8" applyNumberFormat="1" applyFont="1" applyFill="1" applyAlignment="1">
      <alignment horizontal="left"/>
    </xf>
    <xf numFmtId="17" fontId="48" fillId="10" borderId="48" xfId="10" applyNumberFormat="1" applyFont="1" applyFill="1" applyBorder="1" applyAlignment="1">
      <alignment horizontal="center" vertical="center" wrapText="1"/>
    </xf>
    <xf numFmtId="0" fontId="44" fillId="10" borderId="1" xfId="10" applyFont="1" applyFill="1" applyBorder="1" applyAlignment="1">
      <alignment horizontal="center" vertical="center"/>
    </xf>
    <xf numFmtId="0" fontId="44" fillId="10" borderId="39" xfId="10" applyFont="1" applyFill="1" applyBorder="1" applyAlignment="1">
      <alignment horizontal="center" vertical="center"/>
    </xf>
    <xf numFmtId="0" fontId="44" fillId="10" borderId="2" xfId="10" applyFont="1" applyFill="1" applyBorder="1" applyAlignment="1">
      <alignment horizontal="center" vertical="center"/>
    </xf>
    <xf numFmtId="0" fontId="44" fillId="10" borderId="3" xfId="10" applyFont="1" applyFill="1" applyBorder="1" applyAlignment="1">
      <alignment horizontal="center" vertical="center"/>
    </xf>
    <xf numFmtId="0" fontId="44" fillId="10" borderId="0" xfId="10" applyFont="1" applyFill="1" applyAlignment="1">
      <alignment horizontal="center" vertical="center"/>
    </xf>
    <xf numFmtId="0" fontId="44" fillId="10" borderId="4" xfId="10" applyFont="1" applyFill="1" applyBorder="1" applyAlignment="1">
      <alignment horizontal="center" vertical="center"/>
    </xf>
    <xf numFmtId="1" fontId="45" fillId="10" borderId="43" xfId="10" applyNumberFormat="1" applyFont="1" applyFill="1" applyBorder="1" applyAlignment="1">
      <alignment horizontal="center" vertical="center" wrapText="1"/>
    </xf>
    <xf numFmtId="0" fontId="68" fillId="10" borderId="47" xfId="10" applyFont="1" applyFill="1" applyBorder="1" applyAlignment="1">
      <alignment vertical="center"/>
    </xf>
    <xf numFmtId="0" fontId="68" fillId="10" borderId="102" xfId="10" applyFont="1" applyFill="1" applyBorder="1" applyAlignment="1">
      <alignment vertical="center"/>
    </xf>
    <xf numFmtId="37" fontId="67" fillId="2" borderId="107" xfId="8" applyNumberFormat="1" applyFont="1" applyFill="1" applyBorder="1" applyAlignment="1">
      <alignment horizontal="left"/>
    </xf>
    <xf numFmtId="37" fontId="67" fillId="2" borderId="108" xfId="8" applyNumberFormat="1" applyFont="1" applyFill="1" applyBorder="1" applyAlignment="1">
      <alignment horizontal="left"/>
    </xf>
    <xf numFmtId="0" fontId="45" fillId="10" borderId="1" xfId="10" applyFont="1" applyFill="1" applyBorder="1" applyAlignment="1">
      <alignment horizontal="center" vertical="center" wrapText="1"/>
    </xf>
    <xf numFmtId="0" fontId="45" fillId="10" borderId="39" xfId="10" applyFont="1" applyFill="1" applyBorder="1" applyAlignment="1">
      <alignment horizontal="center" vertical="center" wrapText="1"/>
    </xf>
    <xf numFmtId="0" fontId="45" fillId="10" borderId="2" xfId="10" applyFont="1" applyFill="1" applyBorder="1" applyAlignment="1">
      <alignment horizontal="center" vertical="center" wrapText="1"/>
    </xf>
    <xf numFmtId="0" fontId="45" fillId="10" borderId="40" xfId="10" applyFont="1" applyFill="1" applyBorder="1" applyAlignment="1">
      <alignment horizontal="center" vertical="center" wrapText="1"/>
    </xf>
    <xf numFmtId="0" fontId="45" fillId="10" borderId="41" xfId="10" applyFont="1" applyFill="1" applyBorder="1" applyAlignment="1">
      <alignment horizontal="center" vertical="center" wrapText="1"/>
    </xf>
    <xf numFmtId="0" fontId="45" fillId="10" borderId="42" xfId="10" applyFont="1" applyFill="1" applyBorder="1" applyAlignment="1">
      <alignment horizontal="center" vertical="center" wrapText="1"/>
    </xf>
    <xf numFmtId="49" fontId="61" fillId="10" borderId="56" xfId="10" applyNumberFormat="1" applyFont="1" applyFill="1" applyBorder="1" applyAlignment="1">
      <alignment horizontal="center" vertical="center" wrapText="1"/>
    </xf>
    <xf numFmtId="49" fontId="61" fillId="10" borderId="49" xfId="10" applyNumberFormat="1" applyFont="1" applyFill="1" applyBorder="1" applyAlignment="1">
      <alignment horizontal="center" vertical="center" wrapText="1"/>
    </xf>
    <xf numFmtId="49" fontId="61" fillId="10" borderId="50" xfId="10" applyNumberFormat="1" applyFont="1" applyFill="1" applyBorder="1" applyAlignment="1">
      <alignment horizontal="center" vertical="center" wrapText="1"/>
    </xf>
    <xf numFmtId="49" fontId="72" fillId="10" borderId="51" xfId="10" applyNumberFormat="1" applyFont="1" applyFill="1" applyBorder="1" applyAlignment="1">
      <alignment horizontal="center" vertical="center" wrapText="1"/>
    </xf>
    <xf numFmtId="49" fontId="72" fillId="10" borderId="52" xfId="10" applyNumberFormat="1" applyFont="1" applyFill="1" applyBorder="1" applyAlignment="1">
      <alignment horizontal="center" vertical="center" wrapText="1"/>
    </xf>
    <xf numFmtId="49" fontId="72" fillId="10" borderId="53" xfId="10" applyNumberFormat="1" applyFont="1" applyFill="1" applyBorder="1" applyAlignment="1">
      <alignment horizontal="center" vertical="center" wrapText="1"/>
    </xf>
    <xf numFmtId="0" fontId="70" fillId="10" borderId="1" xfId="10" applyFont="1" applyFill="1" applyBorder="1" applyAlignment="1">
      <alignment horizontal="center" vertical="center" wrapText="1"/>
    </xf>
    <xf numFmtId="0" fontId="70" fillId="10" borderId="39" xfId="10" applyFont="1" applyFill="1" applyBorder="1" applyAlignment="1">
      <alignment horizontal="center" vertical="center" wrapText="1"/>
    </xf>
    <xf numFmtId="0" fontId="70" fillId="10" borderId="2" xfId="10" applyFont="1" applyFill="1" applyBorder="1" applyAlignment="1">
      <alignment horizontal="center" vertical="center" wrapText="1"/>
    </xf>
    <xf numFmtId="17" fontId="61" fillId="10" borderId="48" xfId="10" applyNumberFormat="1" applyFont="1" applyFill="1" applyBorder="1" applyAlignment="1">
      <alignment horizontal="center" vertical="center" wrapText="1"/>
    </xf>
    <xf numFmtId="49" fontId="61" fillId="10" borderId="54" xfId="10" applyNumberFormat="1" applyFont="1" applyFill="1" applyBorder="1" applyAlignment="1">
      <alignment horizontal="center" vertical="center" wrapText="1"/>
    </xf>
    <xf numFmtId="49" fontId="61" fillId="10" borderId="55" xfId="10" applyNumberFormat="1" applyFont="1" applyFill="1" applyBorder="1" applyAlignment="1">
      <alignment horizontal="center" vertical="center" wrapText="1"/>
    </xf>
    <xf numFmtId="0" fontId="44" fillId="10" borderId="1" xfId="10" applyFont="1" applyFill="1" applyBorder="1" applyAlignment="1">
      <alignment horizontal="center" vertical="center" wrapText="1"/>
    </xf>
    <xf numFmtId="0" fontId="44" fillId="10" borderId="39" xfId="10" applyFont="1" applyFill="1" applyBorder="1" applyAlignment="1">
      <alignment horizontal="center" vertical="center" wrapText="1"/>
    </xf>
    <xf numFmtId="0" fontId="44" fillId="10" borderId="2" xfId="10" applyFont="1" applyFill="1" applyBorder="1" applyAlignment="1">
      <alignment horizontal="center" vertical="center" wrapText="1"/>
    </xf>
    <xf numFmtId="0" fontId="44" fillId="10" borderId="40" xfId="10" applyFont="1" applyFill="1" applyBorder="1" applyAlignment="1">
      <alignment horizontal="center" vertical="center" wrapText="1"/>
    </xf>
    <xf numFmtId="0" fontId="44" fillId="10" borderId="41" xfId="10" applyFont="1" applyFill="1" applyBorder="1" applyAlignment="1">
      <alignment horizontal="center" vertical="center" wrapText="1"/>
    </xf>
    <xf numFmtId="0" fontId="44" fillId="10" borderId="42" xfId="10" applyFont="1" applyFill="1" applyBorder="1" applyAlignment="1">
      <alignment horizontal="center" vertical="center" wrapText="1"/>
    </xf>
    <xf numFmtId="1" fontId="46" fillId="10" borderId="43" xfId="10" applyNumberFormat="1" applyFont="1" applyFill="1" applyBorder="1" applyAlignment="1">
      <alignment horizontal="center" vertical="center" wrapText="1"/>
    </xf>
    <xf numFmtId="0" fontId="47" fillId="10" borderId="47" xfId="10" applyFont="1" applyFill="1" applyBorder="1" applyAlignment="1">
      <alignment vertical="center" wrapText="1"/>
    </xf>
    <xf numFmtId="0" fontId="47" fillId="10" borderId="102" xfId="10" applyFont="1" applyFill="1" applyBorder="1" applyAlignment="1">
      <alignment vertical="center" wrapText="1"/>
    </xf>
  </cellXfs>
  <cellStyles count="12">
    <cellStyle name="Hipervínculo" xfId="1" builtinId="8"/>
    <cellStyle name="Hipervínculo 2" xfId="8" xr:uid="{5F819CD3-E9F2-4CA0-BE93-2656916F300F}"/>
    <cellStyle name="Hipervínculo_CUADROS OFERTA Y DEMANDA OCTUBRE 2009" xfId="3" xr:uid="{B15C7FBB-D01F-444B-A402-DF599055A43B}"/>
    <cellStyle name="Hipervínculo_INDICE OFERTA Y DEMANDA" xfId="4" xr:uid="{10DB26C7-8549-4187-82E1-AAC35554B90E}"/>
    <cellStyle name="Normal" xfId="0" builtinId="0"/>
    <cellStyle name="Normal 2" xfId="7" xr:uid="{062AB935-8C72-4B79-B5BF-E3838DCAFD3E}"/>
    <cellStyle name="Normal 3" xfId="10" xr:uid="{46B4898D-4F43-41E2-92F1-B841A515CFFD}"/>
    <cellStyle name="Normal 4" xfId="2" xr:uid="{4AAD0A79-2C20-4077-96E8-8C587BFCFE68}"/>
    <cellStyle name="Normal 4 2" xfId="5" xr:uid="{7A77C8CF-FCE3-4BC7-BD2E-5D7E6FD641CD}"/>
    <cellStyle name="Normal_Cuadro 1.1 Comportamiento pasajeros y carga MARZO 2009 2" xfId="6" xr:uid="{681D14DA-E5A9-40B3-8EFC-BCE6C398B454}"/>
    <cellStyle name="Normal_CUADRO 1.1 DEFINITIVO" xfId="9" xr:uid="{C4690C33-E820-47ED-9C29-B14706E817AA}"/>
    <cellStyle name="Porcentaje" xfId="11" builtinId="5"/>
  </cellStyles>
  <dxfs count="157"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3459692</xdr:colOff>
      <xdr:row>1</xdr:row>
      <xdr:rowOff>22225</xdr:rowOff>
    </xdr:from>
    <xdr:to>
      <xdr:col>3</xdr:col>
      <xdr:colOff>6960659</xdr:colOff>
      <xdr:row>6</xdr:row>
      <xdr:rowOff>271991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AF1386E-41E0-4FB1-92D2-B328EA141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29142"/>
          <a:ext cx="3500967" cy="1646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D7E8-B71D-47D0-8B32-442FFD79438A}">
  <dimension ref="A1:I37"/>
  <sheetViews>
    <sheetView zoomScale="80" zoomScaleNormal="80" workbookViewId="0"/>
  </sheetViews>
  <sheetFormatPr baseColWidth="10" defaultRowHeight="15" x14ac:dyDescent="0.25"/>
  <cols>
    <col min="1" max="1" width="2.7109375" style="276" customWidth="1"/>
    <col min="2" max="2" width="1.140625" style="276" customWidth="1"/>
    <col min="3" max="3" width="15.85546875" style="276" customWidth="1"/>
    <col min="4" max="4" width="105.140625" style="276" customWidth="1"/>
    <col min="5" max="9" width="11.42578125" style="276"/>
    <col min="10" max="16384" width="11.42578125" style="277"/>
  </cols>
  <sheetData>
    <row r="1" spans="3:6" ht="4.5" customHeight="1" thickBot="1" x14ac:dyDescent="0.4">
      <c r="C1" s="278"/>
    </row>
    <row r="2" spans="3:6" ht="24" thickTop="1" x14ac:dyDescent="0.35">
      <c r="C2" s="1"/>
      <c r="D2" s="2"/>
    </row>
    <row r="3" spans="3:6" ht="24" x14ac:dyDescent="0.35">
      <c r="C3" s="3" t="s">
        <v>0</v>
      </c>
      <c r="D3" s="4"/>
    </row>
    <row r="4" spans="3:6" ht="20.25" x14ac:dyDescent="0.3">
      <c r="C4" s="5" t="s">
        <v>1</v>
      </c>
      <c r="D4" s="4"/>
    </row>
    <row r="5" spans="3:6" ht="18" x14ac:dyDescent="0.25">
      <c r="C5" s="6" t="s">
        <v>2</v>
      </c>
      <c r="D5" s="4"/>
    </row>
    <row r="6" spans="3:6" ht="23.25" x14ac:dyDescent="0.35">
      <c r="C6" s="7"/>
      <c r="D6" s="4"/>
    </row>
    <row r="7" spans="3:6" ht="24" thickBot="1" x14ac:dyDescent="0.4">
      <c r="C7" s="8"/>
      <c r="D7" s="4"/>
    </row>
    <row r="8" spans="3:6" ht="24" x14ac:dyDescent="0.35">
      <c r="C8" s="294" t="s">
        <v>252</v>
      </c>
      <c r="D8" s="295"/>
      <c r="F8" s="279"/>
    </row>
    <row r="9" spans="3:6" ht="23.25" x14ac:dyDescent="0.35">
      <c r="C9" s="296" t="s">
        <v>3</v>
      </c>
      <c r="D9" s="297"/>
      <c r="F9" s="279"/>
    </row>
    <row r="10" spans="3:6" ht="21" thickBot="1" x14ac:dyDescent="0.35">
      <c r="C10" s="298" t="s">
        <v>4</v>
      </c>
      <c r="D10" s="299"/>
      <c r="F10" s="279"/>
    </row>
    <row r="11" spans="3:6" ht="20.25" thickTop="1" x14ac:dyDescent="0.3">
      <c r="C11" s="300" t="s">
        <v>5</v>
      </c>
      <c r="D11" s="301"/>
    </row>
    <row r="12" spans="3:6" ht="18" x14ac:dyDescent="0.25">
      <c r="C12" s="302" t="s">
        <v>6</v>
      </c>
      <c r="D12" s="303"/>
    </row>
    <row r="13" spans="3:6" x14ac:dyDescent="0.25">
      <c r="C13" s="9"/>
      <c r="D13" s="10"/>
    </row>
    <row r="14" spans="3:6" ht="17.25" thickBot="1" x14ac:dyDescent="0.3">
      <c r="C14" s="11" t="s">
        <v>7</v>
      </c>
      <c r="D14" s="12" t="s">
        <v>8</v>
      </c>
    </row>
    <row r="15" spans="3:6" ht="16.5" thickTop="1" thickBot="1" x14ac:dyDescent="0.3">
      <c r="C15" s="13" t="s">
        <v>9</v>
      </c>
      <c r="D15" s="14" t="s">
        <v>10</v>
      </c>
    </row>
    <row r="16" spans="3:6" ht="15.75" thickBot="1" x14ac:dyDescent="0.3">
      <c r="C16" s="15" t="s">
        <v>11</v>
      </c>
      <c r="D16" s="16" t="s">
        <v>12</v>
      </c>
    </row>
    <row r="17" spans="3:4" ht="15.75" thickBot="1" x14ac:dyDescent="0.3">
      <c r="C17" s="17" t="s">
        <v>13</v>
      </c>
      <c r="D17" s="18" t="s">
        <v>14</v>
      </c>
    </row>
    <row r="18" spans="3:4" ht="15.75" thickBot="1" x14ac:dyDescent="0.3">
      <c r="C18" s="15" t="s">
        <v>15</v>
      </c>
      <c r="D18" s="19" t="s">
        <v>16</v>
      </c>
    </row>
    <row r="19" spans="3:4" ht="15.75" thickBot="1" x14ac:dyDescent="0.3">
      <c r="C19" s="17" t="s">
        <v>17</v>
      </c>
      <c r="D19" s="18" t="s">
        <v>18</v>
      </c>
    </row>
    <row r="20" spans="3:4" ht="15.75" thickBot="1" x14ac:dyDescent="0.3">
      <c r="C20" s="15" t="s">
        <v>19</v>
      </c>
      <c r="D20" s="19" t="s">
        <v>20</v>
      </c>
    </row>
    <row r="21" spans="3:4" ht="15.75" thickBot="1" x14ac:dyDescent="0.3">
      <c r="C21" s="17" t="s">
        <v>21</v>
      </c>
      <c r="D21" s="18" t="s">
        <v>22</v>
      </c>
    </row>
    <row r="22" spans="3:4" ht="15.75" thickBot="1" x14ac:dyDescent="0.3">
      <c r="C22" s="20" t="s">
        <v>23</v>
      </c>
      <c r="D22" s="21" t="s">
        <v>24</v>
      </c>
    </row>
    <row r="23" spans="3:4" ht="15.75" thickTop="1" x14ac:dyDescent="0.25"/>
    <row r="34" spans="3:3" ht="15.75" x14ac:dyDescent="0.25">
      <c r="C34" s="280"/>
    </row>
    <row r="35" spans="3:3" ht="15.75" x14ac:dyDescent="0.25">
      <c r="C35" s="281"/>
    </row>
    <row r="36" spans="3:3" x14ac:dyDescent="0.25">
      <c r="C36" s="282"/>
    </row>
    <row r="37" spans="3:3" x14ac:dyDescent="0.25">
      <c r="C37" s="283"/>
    </row>
  </sheetData>
  <mergeCells count="5">
    <mergeCell ref="C8:D8"/>
    <mergeCell ref="C9:D9"/>
    <mergeCell ref="C10:D10"/>
    <mergeCell ref="C11:D11"/>
    <mergeCell ref="C12:D12"/>
  </mergeCells>
  <hyperlinks>
    <hyperlink ref="D15" location="'Cuadro 2.1A'!A1" display="Comportamiento Oferta y Demanda Pasajeros Domésticos - Transporte Regular y no Regular" xr:uid="{05040B53-B11A-468E-BD86-6BC57877A3B6}"/>
    <hyperlink ref="D17" location="'CUADRO 2.2A'!A1" display="Oferta y demanda pasajeros nacionales por empresa" xr:uid="{BBEC948B-DEE6-4B9E-9523-53F081768E80}"/>
    <hyperlink ref="D18" location="'CUADRO 2.2B'!A1" display="Oferta y demanda pasajeros internacionales por empresa" xr:uid="{5D8652E0-2AC2-4371-9804-C2F2B88F6B52}"/>
    <hyperlink ref="D19" location="'Cuadro 2.3'!A1" display="Oferta y Demanda Pasajeros - Principales Rutas Nacionales" xr:uid="{CC772F4F-CDCE-4666-A1FA-48844AE60683}"/>
    <hyperlink ref="D20" location="'Cuadro 2.3B'!A1" display="Oferta y Demanda Pasajeros nacionales rutas troncales por empresa" xr:uid="{6E48D133-2C81-41BD-8A57-C4BDC16C202B}"/>
    <hyperlink ref="D21" location="'Cuadro 2.4'!A1" display="Oferta y Demanda Pasajeros - Principales rutas internacionales" xr:uid="{6C89ACB3-6B3F-47F8-A908-C3FB94EDBD94}"/>
    <hyperlink ref="D22" location="'Cuadro 2.5'!A1" display="Oferta y Demanda Pasajeros Internacionales – Continente y empresa" xr:uid="{B1276A80-D704-45B0-A04C-CA7D56FE653E}"/>
    <hyperlink ref="D16" location="'Cuadro 2.1B'!A1" display="Comportamiento Oferta y Demanda Pasajeros Internacionales - Transporte Regular y no Regular" xr:uid="{6757C508-189F-450D-A9C5-19843751D1B7}"/>
    <hyperlink ref="D14" location="Novedades!A1" display="Novedades importantes para la interpretación de la información." xr:uid="{89524A56-983C-4055-AD6A-E98901361A80}"/>
  </hyperlink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7F172-CE5D-4B10-A0B7-0D6864A656DF}">
  <dimension ref="A1:P28"/>
  <sheetViews>
    <sheetView workbookViewId="0"/>
  </sheetViews>
  <sheetFormatPr baseColWidth="10" defaultRowHeight="12.75" x14ac:dyDescent="0.2"/>
  <cols>
    <col min="1" max="16384" width="11.42578125" style="23"/>
  </cols>
  <sheetData>
    <row r="1" spans="1:16" ht="13.5" thickBot="1" x14ac:dyDescent="0.25">
      <c r="A1" s="22"/>
      <c r="B1" s="22"/>
      <c r="C1" s="22"/>
      <c r="D1" s="22"/>
      <c r="E1" s="22"/>
      <c r="F1" s="22"/>
      <c r="G1" s="22"/>
      <c r="H1" s="22"/>
    </row>
    <row r="2" spans="1:16" ht="30.75" thickTop="1" x14ac:dyDescent="0.4">
      <c r="A2" s="24" t="s">
        <v>252</v>
      </c>
      <c r="B2" s="25"/>
      <c r="O2" s="304" t="s">
        <v>25</v>
      </c>
      <c r="P2" s="305"/>
    </row>
    <row r="3" spans="1:16" ht="26.25" x14ac:dyDescent="0.4">
      <c r="A3" s="26" t="s">
        <v>4</v>
      </c>
      <c r="B3" s="27"/>
    </row>
    <row r="6" spans="1:16" ht="25.5" x14ac:dyDescent="0.3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6" ht="15.75" x14ac:dyDescent="0.25">
      <c r="A7" s="30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6" ht="17.25" x14ac:dyDescent="0.3">
      <c r="A8" s="31" t="s">
        <v>27</v>
      </c>
      <c r="B8" s="32"/>
      <c r="C8" s="33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6" ht="17.25" x14ac:dyDescent="0.3">
      <c r="A9" s="34" t="s">
        <v>28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6" ht="16.5" x14ac:dyDescent="0.25">
      <c r="A10" s="34" t="s">
        <v>29</v>
      </c>
    </row>
    <row r="12" spans="1:16" ht="17.25" x14ac:dyDescent="0.3">
      <c r="A12" s="31"/>
    </row>
    <row r="13" spans="1:16" ht="22.5" x14ac:dyDescent="0.3">
      <c r="A13" s="35" t="s">
        <v>30</v>
      </c>
    </row>
    <row r="15" spans="1:16" ht="16.5" x14ac:dyDescent="0.25">
      <c r="A15" s="34" t="s">
        <v>31</v>
      </c>
    </row>
    <row r="16" spans="1:16" ht="16.5" x14ac:dyDescent="0.25">
      <c r="A16" s="34"/>
    </row>
    <row r="17" spans="1:1" ht="22.5" x14ac:dyDescent="0.3">
      <c r="A17" s="35" t="s">
        <v>32</v>
      </c>
    </row>
    <row r="18" spans="1:1" ht="16.5" x14ac:dyDescent="0.25">
      <c r="A18" s="34" t="s">
        <v>33</v>
      </c>
    </row>
    <row r="19" spans="1:1" ht="16.5" x14ac:dyDescent="0.25">
      <c r="A19" s="34"/>
    </row>
    <row r="20" spans="1:1" ht="16.5" x14ac:dyDescent="0.25">
      <c r="A20" s="36" t="s">
        <v>34</v>
      </c>
    </row>
    <row r="21" spans="1:1" ht="16.5" x14ac:dyDescent="0.25">
      <c r="A21" s="36" t="s">
        <v>35</v>
      </c>
    </row>
    <row r="22" spans="1:1" ht="16.5" x14ac:dyDescent="0.25">
      <c r="A22" s="34"/>
    </row>
    <row r="23" spans="1:1" ht="22.5" x14ac:dyDescent="0.3">
      <c r="A23" s="35" t="s">
        <v>36</v>
      </c>
    </row>
    <row r="24" spans="1:1" ht="16.5" x14ac:dyDescent="0.25">
      <c r="A24" s="34" t="s">
        <v>37</v>
      </c>
    </row>
    <row r="25" spans="1:1" ht="16.5" x14ac:dyDescent="0.25">
      <c r="A25" s="34" t="s">
        <v>38</v>
      </c>
    </row>
    <row r="27" spans="1:1" ht="22.5" x14ac:dyDescent="0.3">
      <c r="A27" s="35" t="s">
        <v>39</v>
      </c>
    </row>
    <row r="28" spans="1:1" ht="16.5" x14ac:dyDescent="0.25">
      <c r="A28" s="34" t="s">
        <v>40</v>
      </c>
    </row>
  </sheetData>
  <mergeCells count="1">
    <mergeCell ref="O2:P2"/>
  </mergeCells>
  <hyperlinks>
    <hyperlink ref="O2:P2" location="INDICE!A1" display="Volver al Indice" xr:uid="{38111170-6090-4FF1-86BE-7F8733059A4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8A49-F001-4A25-861D-64D3CC8D3651}">
  <dimension ref="A1:M65520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1.85546875" style="37" customWidth="1"/>
    <col min="2" max="2" width="18" style="37" customWidth="1"/>
    <col min="3" max="3" width="13.28515625" style="37" customWidth="1"/>
    <col min="4" max="4" width="13.85546875" style="37" customWidth="1"/>
    <col min="5" max="5" width="12.42578125" style="37" customWidth="1"/>
    <col min="6" max="6" width="12.140625" style="37" customWidth="1"/>
    <col min="7" max="7" width="12.7109375" style="37" customWidth="1"/>
    <col min="8" max="8" width="13.42578125" style="37" customWidth="1"/>
    <col min="9" max="9" width="12.7109375" style="37" customWidth="1"/>
    <col min="10" max="10" width="12.85546875" style="37" customWidth="1"/>
    <col min="11" max="11" width="13.140625" style="37" customWidth="1"/>
  </cols>
  <sheetData>
    <row r="1" spans="1:11" x14ac:dyDescent="0.25">
      <c r="J1" s="323" t="s">
        <v>25</v>
      </c>
      <c r="K1" s="323"/>
    </row>
    <row r="2" spans="1:11" ht="15.75" thickBot="1" x14ac:dyDescent="0.3"/>
    <row r="3" spans="1:11" x14ac:dyDescent="0.25">
      <c r="A3" s="324" t="s">
        <v>41</v>
      </c>
      <c r="B3" s="325"/>
      <c r="C3" s="325"/>
      <c r="D3" s="325"/>
      <c r="E3" s="325"/>
      <c r="F3" s="325"/>
      <c r="G3" s="325"/>
      <c r="H3" s="325"/>
      <c r="I3" s="325"/>
      <c r="J3" s="325"/>
      <c r="K3" s="326"/>
    </row>
    <row r="4" spans="1:11" ht="18.75" x14ac:dyDescent="0.25">
      <c r="A4" s="327" t="s">
        <v>42</v>
      </c>
      <c r="B4" s="328"/>
      <c r="C4" s="328"/>
      <c r="D4" s="328"/>
      <c r="E4" s="328"/>
      <c r="F4" s="328"/>
      <c r="G4" s="328"/>
      <c r="H4" s="328"/>
      <c r="I4" s="328"/>
      <c r="J4" s="328"/>
      <c r="K4" s="329"/>
    </row>
    <row r="5" spans="1:11" x14ac:dyDescent="0.25">
      <c r="A5" s="330" t="s">
        <v>43</v>
      </c>
      <c r="B5" s="331"/>
      <c r="C5" s="331"/>
      <c r="D5" s="331"/>
      <c r="E5" s="331"/>
      <c r="F5" s="331"/>
      <c r="G5" s="331"/>
      <c r="H5" s="331"/>
      <c r="I5" s="331"/>
      <c r="J5" s="331"/>
      <c r="K5" s="332"/>
    </row>
    <row r="6" spans="1:11" ht="15.75" thickBot="1" x14ac:dyDescent="0.3">
      <c r="A6" s="333"/>
      <c r="B6" s="334"/>
      <c r="C6" s="334"/>
      <c r="D6" s="334"/>
      <c r="E6" s="334"/>
      <c r="F6" s="334"/>
      <c r="G6" s="334"/>
      <c r="H6" s="334"/>
      <c r="I6" s="334"/>
      <c r="J6" s="334"/>
      <c r="K6" s="335"/>
    </row>
    <row r="7" spans="1:11" ht="15.75" x14ac:dyDescent="0.25">
      <c r="A7" s="336" t="s">
        <v>44</v>
      </c>
      <c r="B7" s="337"/>
      <c r="C7" s="38" t="s">
        <v>45</v>
      </c>
      <c r="D7" s="39"/>
      <c r="E7" s="40"/>
      <c r="F7" s="38" t="s">
        <v>46</v>
      </c>
      <c r="G7" s="39"/>
      <c r="H7" s="40"/>
      <c r="I7" s="38" t="s">
        <v>47</v>
      </c>
      <c r="J7" s="39"/>
      <c r="K7" s="40"/>
    </row>
    <row r="8" spans="1:11" ht="16.5" thickBot="1" x14ac:dyDescent="0.3">
      <c r="A8" s="338"/>
      <c r="B8" s="339"/>
      <c r="C8" s="41"/>
      <c r="D8" s="42"/>
      <c r="E8" s="43"/>
      <c r="F8" s="41"/>
      <c r="G8" s="42"/>
      <c r="H8" s="43"/>
      <c r="I8" s="41"/>
      <c r="J8" s="42"/>
      <c r="K8" s="43"/>
    </row>
    <row r="9" spans="1:11" ht="26.25" thickBot="1" x14ac:dyDescent="0.3">
      <c r="A9" s="44" t="s">
        <v>48</v>
      </c>
      <c r="B9" s="45" t="s">
        <v>49</v>
      </c>
      <c r="C9" s="46" t="s">
        <v>50</v>
      </c>
      <c r="D9" s="47" t="s">
        <v>51</v>
      </c>
      <c r="E9" s="48" t="s">
        <v>52</v>
      </c>
      <c r="F9" s="46" t="s">
        <v>50</v>
      </c>
      <c r="G9" s="47" t="s">
        <v>51</v>
      </c>
      <c r="H9" s="48" t="s">
        <v>52</v>
      </c>
      <c r="I9" s="46" t="s">
        <v>50</v>
      </c>
      <c r="J9" s="47" t="s">
        <v>51</v>
      </c>
      <c r="K9" s="48" t="s">
        <v>52</v>
      </c>
    </row>
    <row r="10" spans="1:11" ht="16.5" x14ac:dyDescent="0.3">
      <c r="A10" s="318">
        <v>2018</v>
      </c>
      <c r="B10" s="49" t="s">
        <v>53</v>
      </c>
      <c r="C10" s="50">
        <v>2654632</v>
      </c>
      <c r="D10" s="51">
        <v>2200197</v>
      </c>
      <c r="E10" s="52">
        <f t="shared" ref="E10:E21" si="0">(D10/C10)</f>
        <v>0.82881431399907779</v>
      </c>
      <c r="F10" s="53">
        <v>35836</v>
      </c>
      <c r="G10" s="54">
        <v>28292</v>
      </c>
      <c r="H10" s="55">
        <f t="shared" ref="H10:H21" si="1">(G10/F10)</f>
        <v>0.78948543364214752</v>
      </c>
      <c r="I10" s="56">
        <f t="shared" ref="I10:I21" si="2">C10+F10</f>
        <v>2690468</v>
      </c>
      <c r="J10" s="57">
        <f t="shared" ref="J10:J21" si="3">G10+D10</f>
        <v>2228489</v>
      </c>
      <c r="K10" s="58">
        <f t="shared" ref="K10:K21" si="4">(J10/I10)</f>
        <v>0.82829046842408083</v>
      </c>
    </row>
    <row r="11" spans="1:11" ht="16.5" x14ac:dyDescent="0.3">
      <c r="A11" s="320"/>
      <c r="B11" s="49" t="s">
        <v>54</v>
      </c>
      <c r="C11" s="50">
        <v>2294225</v>
      </c>
      <c r="D11" s="51">
        <v>1944454</v>
      </c>
      <c r="E11" s="52">
        <f t="shared" si="0"/>
        <v>0.84754285216140524</v>
      </c>
      <c r="F11" s="50">
        <v>25078</v>
      </c>
      <c r="G11" s="54">
        <v>20620</v>
      </c>
      <c r="H11" s="55">
        <f t="shared" si="1"/>
        <v>0.82223462796076241</v>
      </c>
      <c r="I11" s="59">
        <f t="shared" si="2"/>
        <v>2319303</v>
      </c>
      <c r="J11" s="57">
        <f t="shared" si="3"/>
        <v>1965074</v>
      </c>
      <c r="K11" s="58">
        <f t="shared" si="4"/>
        <v>0.84726920113499615</v>
      </c>
    </row>
    <row r="12" spans="1:11" ht="16.5" x14ac:dyDescent="0.3">
      <c r="A12" s="320"/>
      <c r="B12" s="49" t="s">
        <v>55</v>
      </c>
      <c r="C12" s="50">
        <v>2584407</v>
      </c>
      <c r="D12" s="51">
        <v>2074421</v>
      </c>
      <c r="E12" s="52">
        <f t="shared" si="0"/>
        <v>0.80266807820904373</v>
      </c>
      <c r="F12" s="50">
        <v>20354</v>
      </c>
      <c r="G12" s="54">
        <v>17073</v>
      </c>
      <c r="H12" s="55">
        <f t="shared" si="1"/>
        <v>0.83880318364940554</v>
      </c>
      <c r="I12" s="59">
        <f t="shared" si="2"/>
        <v>2604761</v>
      </c>
      <c r="J12" s="57">
        <f t="shared" si="3"/>
        <v>2091494</v>
      </c>
      <c r="K12" s="58">
        <f t="shared" si="4"/>
        <v>0.80295044343799682</v>
      </c>
    </row>
    <row r="13" spans="1:11" ht="16.5" x14ac:dyDescent="0.3">
      <c r="A13" s="320"/>
      <c r="B13" s="49" t="s">
        <v>56</v>
      </c>
      <c r="C13" s="50">
        <v>2491338</v>
      </c>
      <c r="D13" s="51">
        <v>2054128</v>
      </c>
      <c r="E13" s="52">
        <f t="shared" si="0"/>
        <v>0.82450795516304898</v>
      </c>
      <c r="F13" s="50">
        <v>32120</v>
      </c>
      <c r="G13" s="54">
        <v>24116</v>
      </c>
      <c r="H13" s="55">
        <f t="shared" si="1"/>
        <v>0.7508094645080946</v>
      </c>
      <c r="I13" s="59">
        <f t="shared" si="2"/>
        <v>2523458</v>
      </c>
      <c r="J13" s="57">
        <f t="shared" si="3"/>
        <v>2078244</v>
      </c>
      <c r="K13" s="58">
        <f t="shared" si="4"/>
        <v>0.82356987911033197</v>
      </c>
    </row>
    <row r="14" spans="1:11" ht="16.5" x14ac:dyDescent="0.3">
      <c r="A14" s="320"/>
      <c r="B14" s="49" t="s">
        <v>57</v>
      </c>
      <c r="C14" s="50">
        <v>2578716</v>
      </c>
      <c r="D14" s="51">
        <v>2051503</v>
      </c>
      <c r="E14" s="52">
        <f t="shared" si="0"/>
        <v>0.79555212749290727</v>
      </c>
      <c r="F14" s="50">
        <v>27154</v>
      </c>
      <c r="G14" s="54">
        <v>22131</v>
      </c>
      <c r="H14" s="55">
        <f t="shared" si="1"/>
        <v>0.81501804522353982</v>
      </c>
      <c r="I14" s="59">
        <f t="shared" si="2"/>
        <v>2605870</v>
      </c>
      <c r="J14" s="57">
        <f t="shared" si="3"/>
        <v>2073634</v>
      </c>
      <c r="K14" s="58">
        <f t="shared" si="4"/>
        <v>0.79575496859014461</v>
      </c>
    </row>
    <row r="15" spans="1:11" ht="16.5" x14ac:dyDescent="0.3">
      <c r="A15" s="320"/>
      <c r="B15" s="49" t="s">
        <v>58</v>
      </c>
      <c r="C15" s="50">
        <v>2498640</v>
      </c>
      <c r="D15" s="51">
        <v>2126720</v>
      </c>
      <c r="E15" s="52">
        <f t="shared" si="0"/>
        <v>0.85115102615823013</v>
      </c>
      <c r="F15" s="50">
        <v>23341</v>
      </c>
      <c r="G15" s="54">
        <v>19334</v>
      </c>
      <c r="H15" s="55">
        <f t="shared" si="1"/>
        <v>0.82832783513988262</v>
      </c>
      <c r="I15" s="59">
        <f t="shared" si="2"/>
        <v>2521981</v>
      </c>
      <c r="J15" s="57">
        <f t="shared" si="3"/>
        <v>2146054</v>
      </c>
      <c r="K15" s="58">
        <f t="shared" si="4"/>
        <v>0.8509397969294773</v>
      </c>
    </row>
    <row r="16" spans="1:11" ht="16.5" x14ac:dyDescent="0.3">
      <c r="A16" s="320"/>
      <c r="B16" s="49" t="s">
        <v>59</v>
      </c>
      <c r="C16" s="50">
        <v>2731613</v>
      </c>
      <c r="D16" s="51">
        <v>2320299</v>
      </c>
      <c r="E16" s="52">
        <f t="shared" si="0"/>
        <v>0.84942449754046423</v>
      </c>
      <c r="F16" s="50">
        <v>25232</v>
      </c>
      <c r="G16" s="54">
        <v>20356</v>
      </c>
      <c r="H16" s="55">
        <f t="shared" si="1"/>
        <v>0.80675332910589725</v>
      </c>
      <c r="I16" s="59">
        <f t="shared" si="2"/>
        <v>2756845</v>
      </c>
      <c r="J16" s="57">
        <f t="shared" si="3"/>
        <v>2340655</v>
      </c>
      <c r="K16" s="58">
        <f t="shared" si="4"/>
        <v>0.8490339500407168</v>
      </c>
    </row>
    <row r="17" spans="1:11" ht="16.5" x14ac:dyDescent="0.3">
      <c r="A17" s="321"/>
      <c r="B17" s="49" t="s">
        <v>60</v>
      </c>
      <c r="C17" s="50">
        <v>2727845</v>
      </c>
      <c r="D17" s="51">
        <v>2297761</v>
      </c>
      <c r="E17" s="52">
        <f t="shared" si="0"/>
        <v>0.84233561657645506</v>
      </c>
      <c r="F17" s="50">
        <v>19198</v>
      </c>
      <c r="G17" s="54">
        <v>15397</v>
      </c>
      <c r="H17" s="55">
        <f t="shared" si="1"/>
        <v>0.80201062610688612</v>
      </c>
      <c r="I17" s="59">
        <f t="shared" si="2"/>
        <v>2747043</v>
      </c>
      <c r="J17" s="57">
        <f t="shared" si="3"/>
        <v>2313158</v>
      </c>
      <c r="K17" s="58">
        <f t="shared" si="4"/>
        <v>0.84205380112360817</v>
      </c>
    </row>
    <row r="18" spans="1:11" ht="16.5" x14ac:dyDescent="0.3">
      <c r="A18" s="320"/>
      <c r="B18" s="49" t="s">
        <v>61</v>
      </c>
      <c r="C18" s="50">
        <v>2663006</v>
      </c>
      <c r="D18" s="51">
        <v>2207196</v>
      </c>
      <c r="E18" s="52">
        <f t="shared" si="0"/>
        <v>0.82883628501024786</v>
      </c>
      <c r="F18" s="50">
        <v>20000</v>
      </c>
      <c r="G18" s="54">
        <v>16155</v>
      </c>
      <c r="H18" s="55">
        <f t="shared" si="1"/>
        <v>0.80774999999999997</v>
      </c>
      <c r="I18" s="59">
        <f t="shared" si="2"/>
        <v>2683006</v>
      </c>
      <c r="J18" s="57">
        <f t="shared" si="3"/>
        <v>2223351</v>
      </c>
      <c r="K18" s="58">
        <f t="shared" si="4"/>
        <v>0.82867910097852926</v>
      </c>
    </row>
    <row r="19" spans="1:11" ht="16.5" x14ac:dyDescent="0.3">
      <c r="A19" s="320"/>
      <c r="B19" s="49" t="s">
        <v>62</v>
      </c>
      <c r="C19" s="50">
        <v>2858500</v>
      </c>
      <c r="D19" s="51">
        <v>2349342</v>
      </c>
      <c r="E19" s="52">
        <f t="shared" si="0"/>
        <v>0.8218793073290187</v>
      </c>
      <c r="F19" s="50">
        <v>19645</v>
      </c>
      <c r="G19" s="54">
        <v>15937</v>
      </c>
      <c r="H19" s="55">
        <f t="shared" si="1"/>
        <v>0.81124968185288882</v>
      </c>
      <c r="I19" s="59">
        <f t="shared" si="2"/>
        <v>2878145</v>
      </c>
      <c r="J19" s="57">
        <f t="shared" si="3"/>
        <v>2365279</v>
      </c>
      <c r="K19" s="58">
        <f t="shared" si="4"/>
        <v>0.8218067540030124</v>
      </c>
    </row>
    <row r="20" spans="1:11" ht="16.5" x14ac:dyDescent="0.3">
      <c r="A20" s="320"/>
      <c r="B20" s="49" t="s">
        <v>63</v>
      </c>
      <c r="C20" s="50">
        <v>2810237</v>
      </c>
      <c r="D20" s="51">
        <v>2336707</v>
      </c>
      <c r="E20" s="52">
        <f t="shared" si="0"/>
        <v>0.83149819748298814</v>
      </c>
      <c r="F20" s="50">
        <v>26020</v>
      </c>
      <c r="G20" s="54">
        <v>20025</v>
      </c>
      <c r="H20" s="55">
        <f t="shared" si="1"/>
        <v>0.76960030745580321</v>
      </c>
      <c r="I20" s="59">
        <f t="shared" si="2"/>
        <v>2836257</v>
      </c>
      <c r="J20" s="57">
        <f t="shared" si="3"/>
        <v>2356732</v>
      </c>
      <c r="K20" s="58">
        <f t="shared" si="4"/>
        <v>0.83093034234908891</v>
      </c>
    </row>
    <row r="21" spans="1:11" ht="17.25" thickBot="1" x14ac:dyDescent="0.35">
      <c r="A21" s="322"/>
      <c r="B21" s="192" t="s">
        <v>64</v>
      </c>
      <c r="C21" s="193">
        <v>3049176</v>
      </c>
      <c r="D21" s="194">
        <v>2498997</v>
      </c>
      <c r="E21" s="195">
        <f t="shared" si="0"/>
        <v>0.81956469551118072</v>
      </c>
      <c r="F21" s="193">
        <v>16712</v>
      </c>
      <c r="G21" s="196">
        <v>13597</v>
      </c>
      <c r="H21" s="197">
        <f t="shared" si="1"/>
        <v>0.81360698898994732</v>
      </c>
      <c r="I21" s="80">
        <f t="shared" si="2"/>
        <v>3065888</v>
      </c>
      <c r="J21" s="198">
        <f t="shared" si="3"/>
        <v>2512594</v>
      </c>
      <c r="K21" s="199">
        <f t="shared" si="4"/>
        <v>0.81953222035508144</v>
      </c>
    </row>
    <row r="22" spans="1:11" ht="16.5" x14ac:dyDescent="0.25">
      <c r="A22" s="318">
        <v>2019</v>
      </c>
      <c r="B22" s="60" t="s">
        <v>53</v>
      </c>
      <c r="C22" s="61">
        <v>2951683</v>
      </c>
      <c r="D22" s="62">
        <v>2452619</v>
      </c>
      <c r="E22" s="55">
        <f t="shared" ref="E22:E29" si="5">(D22/C22)</f>
        <v>0.83092222301649599</v>
      </c>
      <c r="F22" s="61">
        <v>16686</v>
      </c>
      <c r="G22" s="63">
        <v>13165</v>
      </c>
      <c r="H22" s="55">
        <f t="shared" ref="H22:H29" si="6">(G22/F22)</f>
        <v>0.78898477765791686</v>
      </c>
      <c r="I22" s="64">
        <f t="shared" ref="I22:I29" si="7">C22+F22</f>
        <v>2968369</v>
      </c>
      <c r="J22" s="65">
        <f>G22+D22</f>
        <v>2465784</v>
      </c>
      <c r="K22" s="58">
        <f t="shared" ref="K22:K29" si="8">(J22/I22)</f>
        <v>0.83068648136400836</v>
      </c>
    </row>
    <row r="23" spans="1:11" ht="16.5" x14ac:dyDescent="0.25">
      <c r="A23" s="318"/>
      <c r="B23" s="60" t="s">
        <v>54</v>
      </c>
      <c r="C23" s="61">
        <v>2499484</v>
      </c>
      <c r="D23" s="62">
        <v>2019695</v>
      </c>
      <c r="E23" s="66">
        <f t="shared" si="5"/>
        <v>0.80804478044268335</v>
      </c>
      <c r="F23" s="61">
        <v>19565</v>
      </c>
      <c r="G23" s="63">
        <v>15512</v>
      </c>
      <c r="H23" s="55">
        <f t="shared" si="6"/>
        <v>0.79284436493738819</v>
      </c>
      <c r="I23" s="64">
        <f t="shared" si="7"/>
        <v>2519049</v>
      </c>
      <c r="J23" s="65">
        <f t="shared" ref="J23:J28" si="9">G23+D23</f>
        <v>2035207</v>
      </c>
      <c r="K23" s="58">
        <f t="shared" si="8"/>
        <v>0.80792672155245893</v>
      </c>
    </row>
    <row r="24" spans="1:11" ht="16.5" x14ac:dyDescent="0.25">
      <c r="A24" s="318"/>
      <c r="B24" s="60" t="s">
        <v>55</v>
      </c>
      <c r="C24" s="61">
        <v>2797482</v>
      </c>
      <c r="D24" s="62">
        <v>2253014</v>
      </c>
      <c r="E24" s="66">
        <f t="shared" si="5"/>
        <v>0.80537211678216336</v>
      </c>
      <c r="F24" s="61">
        <v>35559</v>
      </c>
      <c r="G24" s="63">
        <v>27819</v>
      </c>
      <c r="H24" s="55">
        <f t="shared" si="6"/>
        <v>0.78233358643381423</v>
      </c>
      <c r="I24" s="64">
        <f t="shared" si="7"/>
        <v>2833041</v>
      </c>
      <c r="J24" s="65">
        <f t="shared" si="9"/>
        <v>2280833</v>
      </c>
      <c r="K24" s="58">
        <f t="shared" si="8"/>
        <v>0.80508294797004354</v>
      </c>
    </row>
    <row r="25" spans="1:11" ht="16.5" x14ac:dyDescent="0.25">
      <c r="A25" s="318"/>
      <c r="B25" s="60" t="s">
        <v>56</v>
      </c>
      <c r="C25" s="61">
        <v>2760915</v>
      </c>
      <c r="D25" s="62">
        <v>2204878</v>
      </c>
      <c r="E25" s="66">
        <f t="shared" si="5"/>
        <v>0.79860408596425458</v>
      </c>
      <c r="F25" s="61">
        <v>41893</v>
      </c>
      <c r="G25" s="63">
        <v>30191</v>
      </c>
      <c r="H25" s="55">
        <f t="shared" si="6"/>
        <v>0.72066932423077845</v>
      </c>
      <c r="I25" s="64">
        <f t="shared" si="7"/>
        <v>2802808</v>
      </c>
      <c r="J25" s="65">
        <f t="shared" si="9"/>
        <v>2235069</v>
      </c>
      <c r="K25" s="58">
        <f t="shared" si="8"/>
        <v>0.79743921096272019</v>
      </c>
    </row>
    <row r="26" spans="1:11" ht="16.5" x14ac:dyDescent="0.25">
      <c r="A26" s="318"/>
      <c r="B26" s="60" t="s">
        <v>57</v>
      </c>
      <c r="C26" s="61">
        <v>2801280</v>
      </c>
      <c r="D26" s="62">
        <v>2286452</v>
      </c>
      <c r="E26" s="66">
        <f t="shared" si="5"/>
        <v>0.8162168722869545</v>
      </c>
      <c r="F26" s="61">
        <v>33049</v>
      </c>
      <c r="G26" s="63">
        <v>24625</v>
      </c>
      <c r="H26" s="55">
        <f t="shared" si="6"/>
        <v>0.74510575206511542</v>
      </c>
      <c r="I26" s="64">
        <f t="shared" si="7"/>
        <v>2834329</v>
      </c>
      <c r="J26" s="65">
        <f t="shared" si="9"/>
        <v>2311077</v>
      </c>
      <c r="K26" s="58">
        <f t="shared" si="8"/>
        <v>0.81538769846408088</v>
      </c>
    </row>
    <row r="27" spans="1:11" ht="16.5" x14ac:dyDescent="0.25">
      <c r="A27" s="318"/>
      <c r="B27" s="60" t="s">
        <v>58</v>
      </c>
      <c r="C27" s="61">
        <v>2964653</v>
      </c>
      <c r="D27" s="62">
        <v>2447402</v>
      </c>
      <c r="E27" s="66">
        <f t="shared" si="5"/>
        <v>0.82552730454457912</v>
      </c>
      <c r="F27" s="61">
        <v>57320</v>
      </c>
      <c r="G27" s="63">
        <v>47586</v>
      </c>
      <c r="H27" s="55">
        <f t="shared" si="6"/>
        <v>0.83018143754361484</v>
      </c>
      <c r="I27" s="64">
        <f t="shared" si="7"/>
        <v>3021973</v>
      </c>
      <c r="J27" s="65">
        <f t="shared" si="9"/>
        <v>2494988</v>
      </c>
      <c r="K27" s="58">
        <f t="shared" si="8"/>
        <v>0.82561558293207782</v>
      </c>
    </row>
    <row r="28" spans="1:11" ht="16.5" x14ac:dyDescent="0.25">
      <c r="A28" s="318"/>
      <c r="B28" s="60" t="s">
        <v>59</v>
      </c>
      <c r="C28" s="61">
        <v>3259439</v>
      </c>
      <c r="D28" s="62">
        <v>2680568</v>
      </c>
      <c r="E28" s="66">
        <f t="shared" si="5"/>
        <v>0.82240164641829472</v>
      </c>
      <c r="F28" s="61">
        <v>82061</v>
      </c>
      <c r="G28" s="63">
        <v>70345</v>
      </c>
      <c r="H28" s="55">
        <f t="shared" si="6"/>
        <v>0.85722815953985454</v>
      </c>
      <c r="I28" s="64">
        <f t="shared" si="7"/>
        <v>3341500</v>
      </c>
      <c r="J28" s="65">
        <f t="shared" si="9"/>
        <v>2750913</v>
      </c>
      <c r="K28" s="58">
        <f t="shared" si="8"/>
        <v>0.82325692054466559</v>
      </c>
    </row>
    <row r="29" spans="1:11" ht="17.25" thickBot="1" x14ac:dyDescent="0.3">
      <c r="A29" s="319"/>
      <c r="B29" s="60" t="s">
        <v>60</v>
      </c>
      <c r="C29" s="61">
        <v>3296416</v>
      </c>
      <c r="D29" s="62">
        <v>2720138</v>
      </c>
      <c r="E29" s="66">
        <f t="shared" si="5"/>
        <v>0.82518043839127098</v>
      </c>
      <c r="F29" s="61">
        <v>46186</v>
      </c>
      <c r="G29" s="63">
        <v>37086</v>
      </c>
      <c r="H29" s="55">
        <f t="shared" si="6"/>
        <v>0.80297059715065167</v>
      </c>
      <c r="I29" s="64">
        <f t="shared" si="7"/>
        <v>3342602</v>
      </c>
      <c r="J29" s="293">
        <f>G29+D29</f>
        <v>2757224</v>
      </c>
      <c r="K29" s="292">
        <f t="shared" si="8"/>
        <v>0.82487355658854988</v>
      </c>
    </row>
    <row r="30" spans="1:11" x14ac:dyDescent="0.25">
      <c r="A30" s="67" t="s">
        <v>65</v>
      </c>
      <c r="B30" s="68"/>
      <c r="C30" s="308">
        <f>(C29/C17-1)</f>
        <v>0.20843229728961865</v>
      </c>
      <c r="D30" s="310">
        <f t="shared" ref="D30:J30" si="10">(D29/D17-1)</f>
        <v>0.18382111977703519</v>
      </c>
      <c r="E30" s="306">
        <f t="shared" si="10"/>
        <v>-2.0366203028323482E-2</v>
      </c>
      <c r="F30" s="308">
        <f>(F29/F17-1)</f>
        <v>1.4057714345244294</v>
      </c>
      <c r="G30" s="310">
        <f t="shared" si="10"/>
        <v>1.4086510359160878</v>
      </c>
      <c r="H30" s="306">
        <f t="shared" si="10"/>
        <v>1.1969555171924551E-3</v>
      </c>
      <c r="I30" s="308">
        <f t="shared" si="10"/>
        <v>0.21680002824855671</v>
      </c>
      <c r="J30" s="310">
        <f t="shared" si="10"/>
        <v>0.19197391617866133</v>
      </c>
      <c r="K30" s="312">
        <f>(K29/K17-1)</f>
        <v>-2.0402787223492758E-2</v>
      </c>
    </row>
    <row r="31" spans="1:11" ht="15.75" thickBot="1" x14ac:dyDescent="0.3">
      <c r="A31" s="69" t="s">
        <v>355</v>
      </c>
      <c r="B31" s="70"/>
      <c r="C31" s="309"/>
      <c r="D31" s="311"/>
      <c r="E31" s="307"/>
      <c r="F31" s="309"/>
      <c r="G31" s="311"/>
      <c r="H31" s="307"/>
      <c r="I31" s="309"/>
      <c r="J31" s="311"/>
      <c r="K31" s="313"/>
    </row>
    <row r="32" spans="1:11" ht="16.5" x14ac:dyDescent="0.3">
      <c r="A32" s="67" t="s">
        <v>66</v>
      </c>
      <c r="B32" s="71"/>
      <c r="C32" s="72"/>
      <c r="D32" s="286"/>
      <c r="E32" s="74"/>
      <c r="F32" s="289"/>
      <c r="G32" s="73"/>
      <c r="H32" s="74"/>
      <c r="I32" s="289"/>
      <c r="J32" s="73"/>
      <c r="K32" s="75"/>
    </row>
    <row r="33" spans="1:13" ht="16.5" x14ac:dyDescent="0.3">
      <c r="A33" s="69" t="s">
        <v>356</v>
      </c>
      <c r="B33" s="76"/>
      <c r="C33" s="50">
        <f>SUM(C10:C17)</f>
        <v>20561416</v>
      </c>
      <c r="D33" s="287">
        <f>SUM(D10:D17)</f>
        <v>17069483</v>
      </c>
      <c r="E33" s="77">
        <f>(D33/C33)</f>
        <v>0.83017059720011499</v>
      </c>
      <c r="F33" s="50">
        <f>SUM(F10:F17)</f>
        <v>208313</v>
      </c>
      <c r="G33" s="287">
        <f>SUM(G10:G17)</f>
        <v>167319</v>
      </c>
      <c r="H33" s="77">
        <f>(G33/F33)</f>
        <v>0.80320959325630181</v>
      </c>
      <c r="I33" s="50">
        <f>SUM(I10:I17)</f>
        <v>20769729</v>
      </c>
      <c r="J33" s="57">
        <f>SUM(J10:J17)</f>
        <v>17236802</v>
      </c>
      <c r="K33" s="290">
        <f>(J33/I33)</f>
        <v>0.82990018791289955</v>
      </c>
    </row>
    <row r="34" spans="1:13" ht="17.25" thickBot="1" x14ac:dyDescent="0.35">
      <c r="A34" s="78" t="s">
        <v>357</v>
      </c>
      <c r="B34" s="79"/>
      <c r="C34" s="193">
        <f>SUM(C22:C29)</f>
        <v>23331352</v>
      </c>
      <c r="D34" s="288">
        <f>SUM(D22:D29)</f>
        <v>19064766</v>
      </c>
      <c r="E34" s="81">
        <f>(D34/C34)</f>
        <v>0.81713078607703493</v>
      </c>
      <c r="F34" s="193">
        <f>SUM(F22:F29)</f>
        <v>332319</v>
      </c>
      <c r="G34" s="288">
        <f>SUM(G22:G29)</f>
        <v>266329</v>
      </c>
      <c r="H34" s="81">
        <f>(G34/F34)</f>
        <v>0.80142573852232346</v>
      </c>
      <c r="I34" s="193">
        <f>SUM(I22:I29)</f>
        <v>23663671</v>
      </c>
      <c r="J34" s="198">
        <f>SUM(J22:J29)</f>
        <v>19331095</v>
      </c>
      <c r="K34" s="291">
        <f>(J34/I34)</f>
        <v>0.8169102334122208</v>
      </c>
      <c r="M34" s="285"/>
    </row>
    <row r="35" spans="1:13" x14ac:dyDescent="0.25">
      <c r="A35" s="69" t="s">
        <v>67</v>
      </c>
      <c r="B35" s="82"/>
      <c r="C35" s="308">
        <f>(C34/C33-1)</f>
        <v>0.13471523556548837</v>
      </c>
      <c r="D35" s="316">
        <f>(D34/D33-1)</f>
        <v>0.11689182384727181</v>
      </c>
      <c r="E35" s="312">
        <f>(E34-E33)</f>
        <v>-1.3039811123080058E-2</v>
      </c>
      <c r="F35" s="308">
        <f>(F34/F33-1)</f>
        <v>0.59528690000144024</v>
      </c>
      <c r="G35" s="310">
        <f>(G34/G33-1)</f>
        <v>0.59174391431935414</v>
      </c>
      <c r="H35" s="312">
        <f>(H34-H33)</f>
        <v>-1.7838547339783517E-3</v>
      </c>
      <c r="I35" s="308">
        <f>(I34/I33-1)</f>
        <v>0.13933460566577449</v>
      </c>
      <c r="J35" s="310">
        <f>(J34/J33-1)</f>
        <v>0.12150125063802442</v>
      </c>
      <c r="K35" s="314">
        <f>(K34-K33)</f>
        <v>-1.2989954500678746E-2</v>
      </c>
    </row>
    <row r="36" spans="1:13" ht="15.75" thickBot="1" x14ac:dyDescent="0.3">
      <c r="A36" s="78" t="s">
        <v>358</v>
      </c>
      <c r="B36" s="83"/>
      <c r="C36" s="309"/>
      <c r="D36" s="317"/>
      <c r="E36" s="313"/>
      <c r="F36" s="309"/>
      <c r="G36" s="311"/>
      <c r="H36" s="313"/>
      <c r="I36" s="309"/>
      <c r="J36" s="311"/>
      <c r="K36" s="315"/>
    </row>
    <row r="37" spans="1:13" x14ac:dyDescent="0.25">
      <c r="A37" s="84"/>
      <c r="B37" s="85"/>
      <c r="C37" s="86"/>
      <c r="D37" s="86"/>
      <c r="E37" s="86"/>
      <c r="F37" s="86"/>
      <c r="G37" s="86"/>
      <c r="H37" s="86"/>
    </row>
    <row r="38" spans="1:13" x14ac:dyDescent="0.25">
      <c r="A38" s="84"/>
      <c r="B38" s="85"/>
      <c r="C38" s="86"/>
      <c r="D38" s="86"/>
      <c r="E38" s="86"/>
      <c r="F38" s="86"/>
      <c r="G38" s="86"/>
      <c r="H38" s="86"/>
    </row>
    <row r="39" spans="1:13" x14ac:dyDescent="0.25">
      <c r="A39" s="84"/>
    </row>
    <row r="40" spans="1:13" ht="15.75" x14ac:dyDescent="0.3">
      <c r="A40" s="87"/>
    </row>
    <row r="41" spans="1:13" x14ac:dyDescent="0.25">
      <c r="A41" s="88"/>
    </row>
    <row r="65520" spans="3:3" x14ac:dyDescent="0.25">
      <c r="C65520" s="89" t="e">
        <f>((C65516/C65503)-1)*100</f>
        <v>#DIV/0!</v>
      </c>
    </row>
  </sheetData>
  <mergeCells count="25">
    <mergeCell ref="A22:A29"/>
    <mergeCell ref="A10:A21"/>
    <mergeCell ref="J1:K1"/>
    <mergeCell ref="A3:K3"/>
    <mergeCell ref="A4:K4"/>
    <mergeCell ref="A5:K6"/>
    <mergeCell ref="A7:B8"/>
    <mergeCell ref="H35:H36"/>
    <mergeCell ref="I35:I36"/>
    <mergeCell ref="J35:J36"/>
    <mergeCell ref="K35:K36"/>
    <mergeCell ref="C35:C36"/>
    <mergeCell ref="D35:D36"/>
    <mergeCell ref="E35:E36"/>
    <mergeCell ref="F35:F36"/>
    <mergeCell ref="G35:G36"/>
    <mergeCell ref="H30:H31"/>
    <mergeCell ref="I30:I31"/>
    <mergeCell ref="J30:J31"/>
    <mergeCell ref="K30:K31"/>
    <mergeCell ref="C30:C31"/>
    <mergeCell ref="D30:D31"/>
    <mergeCell ref="E30:E31"/>
    <mergeCell ref="F30:F31"/>
    <mergeCell ref="G30:G31"/>
  </mergeCells>
  <conditionalFormatting sqref="A30:B36 C32:H34 I32:K32">
    <cfRule type="cellIs" dxfId="156" priority="16" stopIfTrue="1" operator="lessThan">
      <formula>0</formula>
    </cfRule>
  </conditionalFormatting>
  <conditionalFormatting sqref="C35:K35 C30:K30">
    <cfRule type="cellIs" dxfId="155" priority="17" stopIfTrue="1" operator="lessThan">
      <formula>0</formula>
    </cfRule>
    <cfRule type="cellIs" dxfId="154" priority="18" stopIfTrue="1" operator="greaterThanOrEqual">
      <formula>0</formula>
    </cfRule>
  </conditionalFormatting>
  <conditionalFormatting sqref="K33:K34">
    <cfRule type="cellIs" dxfId="153" priority="2" stopIfTrue="1" operator="lessThan">
      <formula>0</formula>
    </cfRule>
  </conditionalFormatting>
  <conditionalFormatting sqref="I33:J34">
    <cfRule type="cellIs" dxfId="152" priority="1" stopIfTrue="1" operator="lessThan">
      <formula>0</formula>
    </cfRule>
  </conditionalFormatting>
  <hyperlinks>
    <hyperlink ref="J1:K1" location="INDICE!A1" display="Volver al Indice" xr:uid="{54BE128C-B363-4BBB-8743-900B4ADF401E}"/>
  </hyperlink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62BA-FA46-4EB9-8226-51DBAF9EA401}">
  <dimension ref="A1:M37"/>
  <sheetViews>
    <sheetView zoomScale="80" zoomScaleNormal="80" workbookViewId="0"/>
  </sheetViews>
  <sheetFormatPr baseColWidth="10" defaultRowHeight="15" x14ac:dyDescent="0.25"/>
  <cols>
    <col min="1" max="1" width="11.85546875" style="37" customWidth="1"/>
    <col min="2" max="2" width="18" style="37" customWidth="1"/>
    <col min="3" max="3" width="13" style="37" customWidth="1"/>
    <col min="4" max="4" width="13.85546875" style="37" customWidth="1"/>
    <col min="5" max="5" width="12.42578125" style="37" customWidth="1"/>
    <col min="6" max="6" width="12.140625" style="37" customWidth="1"/>
    <col min="7" max="7" width="12.7109375" style="37" customWidth="1"/>
    <col min="8" max="8" width="13.42578125" style="37" customWidth="1"/>
    <col min="9" max="9" width="12.28515625" style="37" bestFit="1" customWidth="1"/>
    <col min="10" max="10" width="12.85546875" style="37" customWidth="1"/>
    <col min="11" max="11" width="13.140625" style="37" customWidth="1"/>
    <col min="12" max="12" width="15.140625" style="37" customWidth="1"/>
  </cols>
  <sheetData>
    <row r="1" spans="1:12" x14ac:dyDescent="0.25">
      <c r="J1" s="323" t="s">
        <v>25</v>
      </c>
      <c r="K1" s="323"/>
    </row>
    <row r="2" spans="1:12" ht="15.75" thickBot="1" x14ac:dyDescent="0.3"/>
    <row r="3" spans="1:12" x14ac:dyDescent="0.25">
      <c r="A3" s="324" t="s">
        <v>41</v>
      </c>
      <c r="B3" s="325"/>
      <c r="C3" s="325"/>
      <c r="D3" s="325"/>
      <c r="E3" s="325"/>
      <c r="F3" s="325"/>
      <c r="G3" s="325"/>
      <c r="H3" s="325"/>
      <c r="I3" s="325"/>
      <c r="J3" s="325"/>
      <c r="K3" s="326"/>
    </row>
    <row r="4" spans="1:12" ht="18.75" x14ac:dyDescent="0.25">
      <c r="A4" s="327" t="s">
        <v>68</v>
      </c>
      <c r="B4" s="328"/>
      <c r="C4" s="328"/>
      <c r="D4" s="328"/>
      <c r="E4" s="328"/>
      <c r="F4" s="328"/>
      <c r="G4" s="328"/>
      <c r="H4" s="328"/>
      <c r="I4" s="328"/>
      <c r="J4" s="328"/>
      <c r="K4" s="329"/>
    </row>
    <row r="5" spans="1:12" x14ac:dyDescent="0.25">
      <c r="A5" s="330" t="s">
        <v>43</v>
      </c>
      <c r="B5" s="331"/>
      <c r="C5" s="331"/>
      <c r="D5" s="331"/>
      <c r="E5" s="331"/>
      <c r="F5" s="331"/>
      <c r="G5" s="331"/>
      <c r="H5" s="331"/>
      <c r="I5" s="331"/>
      <c r="J5" s="331"/>
      <c r="K5" s="332"/>
    </row>
    <row r="6" spans="1:12" ht="15.75" thickBot="1" x14ac:dyDescent="0.3">
      <c r="A6" s="333"/>
      <c r="B6" s="334"/>
      <c r="C6" s="334"/>
      <c r="D6" s="334"/>
      <c r="E6" s="334"/>
      <c r="F6" s="334"/>
      <c r="G6" s="334"/>
      <c r="H6" s="334"/>
      <c r="I6" s="334"/>
      <c r="J6" s="334"/>
      <c r="K6" s="335"/>
    </row>
    <row r="7" spans="1:12" ht="17.25" x14ac:dyDescent="0.3">
      <c r="A7" s="336" t="s">
        <v>44</v>
      </c>
      <c r="B7" s="337"/>
      <c r="C7" s="38" t="s">
        <v>45</v>
      </c>
      <c r="D7" s="39"/>
      <c r="E7" s="40"/>
      <c r="F7" s="38" t="s">
        <v>46</v>
      </c>
      <c r="G7" s="39"/>
      <c r="H7" s="40"/>
      <c r="I7" s="38" t="s">
        <v>47</v>
      </c>
      <c r="J7" s="39"/>
      <c r="K7" s="40"/>
      <c r="L7" s="90"/>
    </row>
    <row r="8" spans="1:12" ht="18" thickBot="1" x14ac:dyDescent="0.35">
      <c r="A8" s="338"/>
      <c r="B8" s="339"/>
      <c r="C8" s="41"/>
      <c r="D8" s="42"/>
      <c r="E8" s="43"/>
      <c r="F8" s="41"/>
      <c r="G8" s="42"/>
      <c r="H8" s="43"/>
      <c r="I8" s="41"/>
      <c r="J8" s="42"/>
      <c r="K8" s="43"/>
      <c r="L8" s="90"/>
    </row>
    <row r="9" spans="1:12" ht="26.25" thickBot="1" x14ac:dyDescent="0.3">
      <c r="A9" s="44" t="s">
        <v>48</v>
      </c>
      <c r="B9" s="45" t="s">
        <v>49</v>
      </c>
      <c r="C9" s="46" t="s">
        <v>50</v>
      </c>
      <c r="D9" s="47" t="s">
        <v>51</v>
      </c>
      <c r="E9" s="48" t="s">
        <v>52</v>
      </c>
      <c r="F9" s="46" t="s">
        <v>50</v>
      </c>
      <c r="G9" s="47" t="s">
        <v>51</v>
      </c>
      <c r="H9" s="48" t="s">
        <v>52</v>
      </c>
      <c r="I9" s="46" t="s">
        <v>50</v>
      </c>
      <c r="J9" s="47" t="s">
        <v>51</v>
      </c>
      <c r="K9" s="48" t="s">
        <v>52</v>
      </c>
      <c r="L9" s="91"/>
    </row>
    <row r="10" spans="1:12" ht="16.5" x14ac:dyDescent="0.3">
      <c r="A10" s="318">
        <v>2018</v>
      </c>
      <c r="B10" s="49" t="s">
        <v>53</v>
      </c>
      <c r="C10" s="50">
        <v>1515805</v>
      </c>
      <c r="D10" s="51">
        <v>1282217</v>
      </c>
      <c r="E10" s="52">
        <f t="shared" ref="E10:E21" si="0">(D10/C10)</f>
        <v>0.84589838402696915</v>
      </c>
      <c r="F10" s="53">
        <v>26410</v>
      </c>
      <c r="G10" s="54">
        <v>19327</v>
      </c>
      <c r="H10" s="55">
        <f t="shared" ref="H10:H21" si="1">(G10/F10)</f>
        <v>0.73180613404013628</v>
      </c>
      <c r="I10" s="56">
        <f t="shared" ref="I10:I21" si="2">C10+F10</f>
        <v>1542215</v>
      </c>
      <c r="J10" s="57">
        <f t="shared" ref="J10:J21" si="3">G10+D10</f>
        <v>1301544</v>
      </c>
      <c r="K10" s="58">
        <f t="shared" ref="K10:K21" si="4">(J10/I10)</f>
        <v>0.84394458619582868</v>
      </c>
    </row>
    <row r="11" spans="1:12" ht="16.5" x14ac:dyDescent="0.3">
      <c r="A11" s="320"/>
      <c r="B11" s="49" t="s">
        <v>54</v>
      </c>
      <c r="C11" s="50">
        <v>1293755</v>
      </c>
      <c r="D11" s="51">
        <v>1064530</v>
      </c>
      <c r="E11" s="52">
        <f t="shared" si="0"/>
        <v>0.82282194078476989</v>
      </c>
      <c r="F11" s="50">
        <v>23823</v>
      </c>
      <c r="G11" s="54">
        <v>17870</v>
      </c>
      <c r="H11" s="55">
        <f t="shared" si="1"/>
        <v>0.75011543466398023</v>
      </c>
      <c r="I11" s="59">
        <f t="shared" si="2"/>
        <v>1317578</v>
      </c>
      <c r="J11" s="57">
        <f t="shared" si="3"/>
        <v>1082400</v>
      </c>
      <c r="K11" s="58">
        <f t="shared" si="4"/>
        <v>0.8215073415008447</v>
      </c>
      <c r="L11" s="85"/>
    </row>
    <row r="12" spans="1:12" ht="16.5" x14ac:dyDescent="0.3">
      <c r="A12" s="320"/>
      <c r="B12" s="49" t="s">
        <v>55</v>
      </c>
      <c r="C12" s="50">
        <v>1471505</v>
      </c>
      <c r="D12" s="51">
        <v>1203535</v>
      </c>
      <c r="E12" s="52">
        <f t="shared" si="0"/>
        <v>0.81789392492720037</v>
      </c>
      <c r="F12" s="50">
        <v>10621</v>
      </c>
      <c r="G12" s="54">
        <v>8536</v>
      </c>
      <c r="H12" s="55">
        <f t="shared" si="1"/>
        <v>0.80369080124282077</v>
      </c>
      <c r="I12" s="59">
        <f t="shared" si="2"/>
        <v>1482126</v>
      </c>
      <c r="J12" s="57">
        <f t="shared" si="3"/>
        <v>1212071</v>
      </c>
      <c r="K12" s="58">
        <f t="shared" si="4"/>
        <v>0.81779214452752325</v>
      </c>
      <c r="L12" s="92"/>
    </row>
    <row r="13" spans="1:12" ht="16.5" x14ac:dyDescent="0.3">
      <c r="A13" s="320"/>
      <c r="B13" s="49" t="s">
        <v>56</v>
      </c>
      <c r="C13" s="50">
        <v>1420013</v>
      </c>
      <c r="D13" s="51">
        <v>1159548</v>
      </c>
      <c r="E13" s="52">
        <f t="shared" si="0"/>
        <v>0.81657562289922703</v>
      </c>
      <c r="F13" s="50">
        <v>12260</v>
      </c>
      <c r="G13" s="54">
        <v>8522</v>
      </c>
      <c r="H13" s="55">
        <f t="shared" si="1"/>
        <v>0.69510603588907016</v>
      </c>
      <c r="I13" s="59">
        <f t="shared" si="2"/>
        <v>1432273</v>
      </c>
      <c r="J13" s="57">
        <f t="shared" si="3"/>
        <v>1168070</v>
      </c>
      <c r="K13" s="58">
        <f t="shared" si="4"/>
        <v>0.8155358650201463</v>
      </c>
    </row>
    <row r="14" spans="1:12" ht="16.5" x14ac:dyDescent="0.3">
      <c r="A14" s="320"/>
      <c r="B14" s="49" t="s">
        <v>69</v>
      </c>
      <c r="C14" s="50">
        <v>1465478</v>
      </c>
      <c r="D14" s="51">
        <v>1196913</v>
      </c>
      <c r="E14" s="52">
        <f t="shared" si="0"/>
        <v>0.81673897526950257</v>
      </c>
      <c r="F14" s="50">
        <v>16885</v>
      </c>
      <c r="G14" s="54">
        <v>10057</v>
      </c>
      <c r="H14" s="55">
        <f t="shared" si="1"/>
        <v>0.59561741190405681</v>
      </c>
      <c r="I14" s="59">
        <f t="shared" si="2"/>
        <v>1482363</v>
      </c>
      <c r="J14" s="57">
        <f t="shared" si="3"/>
        <v>1206970</v>
      </c>
      <c r="K14" s="58">
        <f t="shared" si="4"/>
        <v>0.81422026858468544</v>
      </c>
    </row>
    <row r="15" spans="1:12" ht="16.5" x14ac:dyDescent="0.3">
      <c r="A15" s="320"/>
      <c r="B15" s="49" t="s">
        <v>58</v>
      </c>
      <c r="C15" s="50">
        <v>1467976</v>
      </c>
      <c r="D15" s="51">
        <v>1235146</v>
      </c>
      <c r="E15" s="52">
        <f t="shared" si="0"/>
        <v>0.84139386474983247</v>
      </c>
      <c r="F15" s="50">
        <v>11049</v>
      </c>
      <c r="G15" s="54">
        <v>8102</v>
      </c>
      <c r="H15" s="55">
        <f t="shared" si="1"/>
        <v>0.73327902977645032</v>
      </c>
      <c r="I15" s="59">
        <f t="shared" si="2"/>
        <v>1479025</v>
      </c>
      <c r="J15" s="57">
        <f t="shared" si="3"/>
        <v>1243248</v>
      </c>
      <c r="K15" s="58">
        <f t="shared" si="4"/>
        <v>0.84058619698788051</v>
      </c>
    </row>
    <row r="16" spans="1:12" ht="16.5" x14ac:dyDescent="0.3">
      <c r="A16" s="320"/>
      <c r="B16" s="49" t="s">
        <v>59</v>
      </c>
      <c r="C16" s="50">
        <v>1545594</v>
      </c>
      <c r="D16" s="51">
        <v>1355959</v>
      </c>
      <c r="E16" s="52">
        <f t="shared" si="0"/>
        <v>0.87730607132274063</v>
      </c>
      <c r="F16" s="50">
        <v>19371</v>
      </c>
      <c r="G16" s="54">
        <v>14273</v>
      </c>
      <c r="H16" s="55">
        <f t="shared" si="1"/>
        <v>0.73682308605647617</v>
      </c>
      <c r="I16" s="59">
        <f t="shared" si="2"/>
        <v>1564965</v>
      </c>
      <c r="J16" s="57">
        <f t="shared" si="3"/>
        <v>1370232</v>
      </c>
      <c r="K16" s="58">
        <f t="shared" si="4"/>
        <v>0.87556718520861487</v>
      </c>
    </row>
    <row r="17" spans="1:12" ht="16.5" x14ac:dyDescent="0.3">
      <c r="A17" s="321"/>
      <c r="B17" s="49" t="s">
        <v>60</v>
      </c>
      <c r="C17" s="50">
        <v>1531270</v>
      </c>
      <c r="D17" s="51">
        <v>1313392</v>
      </c>
      <c r="E17" s="52">
        <f t="shared" si="0"/>
        <v>0.85771418495758422</v>
      </c>
      <c r="F17" s="50">
        <v>18765</v>
      </c>
      <c r="G17" s="54">
        <v>14855</v>
      </c>
      <c r="H17" s="55">
        <f t="shared" si="1"/>
        <v>0.79163335997868367</v>
      </c>
      <c r="I17" s="59">
        <f t="shared" si="2"/>
        <v>1550035</v>
      </c>
      <c r="J17" s="57">
        <f t="shared" si="3"/>
        <v>1328247</v>
      </c>
      <c r="K17" s="58">
        <f t="shared" si="4"/>
        <v>0.85691419871164198</v>
      </c>
      <c r="L17" s="93"/>
    </row>
    <row r="18" spans="1:12" ht="16.5" x14ac:dyDescent="0.3">
      <c r="A18" s="320"/>
      <c r="B18" s="49" t="s">
        <v>61</v>
      </c>
      <c r="C18" s="50">
        <v>1455741</v>
      </c>
      <c r="D18" s="51">
        <v>1184620</v>
      </c>
      <c r="E18" s="52">
        <f t="shared" si="0"/>
        <v>0.81375739228338007</v>
      </c>
      <c r="F18" s="50">
        <v>21057</v>
      </c>
      <c r="G18" s="54">
        <v>15465</v>
      </c>
      <c r="H18" s="55">
        <f t="shared" si="1"/>
        <v>0.73443510471577145</v>
      </c>
      <c r="I18" s="59">
        <f t="shared" si="2"/>
        <v>1476798</v>
      </c>
      <c r="J18" s="57">
        <f t="shared" si="3"/>
        <v>1200085</v>
      </c>
      <c r="K18" s="58">
        <f t="shared" si="4"/>
        <v>0.8126263713791595</v>
      </c>
      <c r="L18" s="94"/>
    </row>
    <row r="19" spans="1:12" ht="16.5" x14ac:dyDescent="0.3">
      <c r="A19" s="320"/>
      <c r="B19" s="49" t="s">
        <v>62</v>
      </c>
      <c r="C19" s="50">
        <v>1528316</v>
      </c>
      <c r="D19" s="51">
        <v>1229176</v>
      </c>
      <c r="E19" s="52">
        <f t="shared" si="0"/>
        <v>0.80426822725143232</v>
      </c>
      <c r="F19" s="50">
        <v>10011</v>
      </c>
      <c r="G19" s="54">
        <v>7242</v>
      </c>
      <c r="H19" s="55">
        <f t="shared" si="1"/>
        <v>0.72340425531914898</v>
      </c>
      <c r="I19" s="59">
        <f t="shared" si="2"/>
        <v>1538327</v>
      </c>
      <c r="J19" s="57">
        <f t="shared" si="3"/>
        <v>1236418</v>
      </c>
      <c r="K19" s="58">
        <f t="shared" si="4"/>
        <v>0.80374198723678381</v>
      </c>
      <c r="L19" s="85"/>
    </row>
    <row r="20" spans="1:12" ht="16.5" x14ac:dyDescent="0.3">
      <c r="A20" s="320"/>
      <c r="B20" s="95" t="s">
        <v>63</v>
      </c>
      <c r="C20" s="96">
        <v>1505760</v>
      </c>
      <c r="D20" s="97">
        <v>1240100</v>
      </c>
      <c r="E20" s="98">
        <f t="shared" si="0"/>
        <v>0.82357082137923709</v>
      </c>
      <c r="F20" s="96">
        <v>5986</v>
      </c>
      <c r="G20" s="99">
        <v>3471</v>
      </c>
      <c r="H20" s="100">
        <f t="shared" si="1"/>
        <v>0.57985299031072501</v>
      </c>
      <c r="I20" s="101">
        <f t="shared" si="2"/>
        <v>1511746</v>
      </c>
      <c r="J20" s="102">
        <f t="shared" si="3"/>
        <v>1243571</v>
      </c>
      <c r="K20" s="103">
        <f t="shared" si="4"/>
        <v>0.82260578165908826</v>
      </c>
      <c r="L20" s="104"/>
    </row>
    <row r="21" spans="1:12" ht="16.5" x14ac:dyDescent="0.3">
      <c r="A21" s="320"/>
      <c r="B21" s="49" t="s">
        <v>64</v>
      </c>
      <c r="C21" s="50">
        <v>1645483</v>
      </c>
      <c r="D21" s="51">
        <v>1388792</v>
      </c>
      <c r="E21" s="52">
        <f t="shared" si="0"/>
        <v>0.84400264238524492</v>
      </c>
      <c r="F21" s="50">
        <v>16868</v>
      </c>
      <c r="G21" s="54">
        <v>10040</v>
      </c>
      <c r="H21" s="55">
        <f t="shared" si="1"/>
        <v>0.59520986483281957</v>
      </c>
      <c r="I21" s="59">
        <f t="shared" si="2"/>
        <v>1662351</v>
      </c>
      <c r="J21" s="57">
        <f t="shared" si="3"/>
        <v>1398832</v>
      </c>
      <c r="K21" s="58">
        <f t="shared" si="4"/>
        <v>0.84147812345286888</v>
      </c>
    </row>
    <row r="22" spans="1:12" ht="16.5" x14ac:dyDescent="0.25">
      <c r="A22" s="105">
        <v>2019</v>
      </c>
      <c r="B22" s="60" t="s">
        <v>53</v>
      </c>
      <c r="C22" s="61">
        <v>1676871</v>
      </c>
      <c r="D22" s="62">
        <v>1409993</v>
      </c>
      <c r="E22" s="55">
        <f t="shared" ref="E22:E29" si="5">(D22/C22)</f>
        <v>0.8408476263230743</v>
      </c>
      <c r="F22" s="61">
        <v>24125</v>
      </c>
      <c r="G22" s="63">
        <v>14333</v>
      </c>
      <c r="H22" s="55">
        <f t="shared" ref="H22:H29" si="6">(G22/F22)</f>
        <v>0.59411398963730566</v>
      </c>
      <c r="I22" s="64">
        <f t="shared" ref="I22:I29" si="7">C22+F22</f>
        <v>1700996</v>
      </c>
      <c r="J22" s="65">
        <f t="shared" ref="J22:J29" si="8">G22+D22</f>
        <v>1424326</v>
      </c>
      <c r="K22" s="58">
        <f t="shared" ref="K22:K29" si="9">(J22/I22)</f>
        <v>0.83734823597468777</v>
      </c>
      <c r="L22" s="106"/>
    </row>
    <row r="23" spans="1:12" ht="16.5" x14ac:dyDescent="0.25">
      <c r="A23" s="105"/>
      <c r="B23" s="60" t="s">
        <v>54</v>
      </c>
      <c r="C23" s="61">
        <v>1465049</v>
      </c>
      <c r="D23" s="62">
        <v>1164082</v>
      </c>
      <c r="E23" s="66">
        <f t="shared" si="5"/>
        <v>0.79456864582686315</v>
      </c>
      <c r="F23" s="61">
        <v>5641</v>
      </c>
      <c r="G23" s="63">
        <v>3001</v>
      </c>
      <c r="H23" s="55">
        <f t="shared" si="6"/>
        <v>0.53199787271760324</v>
      </c>
      <c r="I23" s="64">
        <f t="shared" si="7"/>
        <v>1470690</v>
      </c>
      <c r="J23" s="65">
        <f t="shared" si="8"/>
        <v>1167083</v>
      </c>
      <c r="K23" s="58">
        <f t="shared" si="9"/>
        <v>0.79356152554243242</v>
      </c>
      <c r="L23" s="106"/>
    </row>
    <row r="24" spans="1:12" ht="16.5" x14ac:dyDescent="0.25">
      <c r="A24" s="105"/>
      <c r="B24" s="60" t="s">
        <v>55</v>
      </c>
      <c r="C24" s="61">
        <v>1576852</v>
      </c>
      <c r="D24" s="62">
        <v>1272912</v>
      </c>
      <c r="E24" s="66">
        <f t="shared" si="5"/>
        <v>0.807248873071157</v>
      </c>
      <c r="F24" s="61">
        <v>20345</v>
      </c>
      <c r="G24" s="63">
        <v>13624</v>
      </c>
      <c r="H24" s="55">
        <f t="shared" si="6"/>
        <v>0.66964856230031944</v>
      </c>
      <c r="I24" s="64">
        <f t="shared" si="7"/>
        <v>1597197</v>
      </c>
      <c r="J24" s="65">
        <f t="shared" si="8"/>
        <v>1286536</v>
      </c>
      <c r="K24" s="58">
        <f t="shared" si="9"/>
        <v>0.80549612853016883</v>
      </c>
      <c r="L24" s="106"/>
    </row>
    <row r="25" spans="1:12" ht="16.5" x14ac:dyDescent="0.25">
      <c r="A25" s="105"/>
      <c r="B25" s="60" t="s">
        <v>56</v>
      </c>
      <c r="C25" s="61">
        <v>1530968</v>
      </c>
      <c r="D25" s="62">
        <v>1237258</v>
      </c>
      <c r="E25" s="66">
        <f t="shared" si="5"/>
        <v>0.80815405677976282</v>
      </c>
      <c r="F25" s="61">
        <v>7370</v>
      </c>
      <c r="G25" s="63">
        <v>3747</v>
      </c>
      <c r="H25" s="55">
        <f t="shared" si="6"/>
        <v>0.50841248303934872</v>
      </c>
      <c r="I25" s="64">
        <f t="shared" si="7"/>
        <v>1538338</v>
      </c>
      <c r="J25" s="65">
        <f t="shared" si="8"/>
        <v>1241005</v>
      </c>
      <c r="K25" s="58">
        <f t="shared" si="9"/>
        <v>0.8067180294577655</v>
      </c>
      <c r="L25" s="106"/>
    </row>
    <row r="26" spans="1:12" ht="16.5" x14ac:dyDescent="0.25">
      <c r="A26" s="105"/>
      <c r="B26" s="60" t="s">
        <v>57</v>
      </c>
      <c r="C26" s="61">
        <v>1566851</v>
      </c>
      <c r="D26" s="62">
        <v>1261195</v>
      </c>
      <c r="E26" s="66">
        <f t="shared" si="5"/>
        <v>0.80492337816422876</v>
      </c>
      <c r="F26" s="61">
        <v>13215</v>
      </c>
      <c r="G26" s="63">
        <v>7623</v>
      </c>
      <c r="H26" s="55">
        <f t="shared" si="6"/>
        <v>0.57684449489216794</v>
      </c>
      <c r="I26" s="64">
        <f t="shared" si="7"/>
        <v>1580066</v>
      </c>
      <c r="J26" s="65">
        <f t="shared" si="8"/>
        <v>1268818</v>
      </c>
      <c r="K26" s="58">
        <f t="shared" si="9"/>
        <v>0.80301582338965583</v>
      </c>
      <c r="L26" s="106"/>
    </row>
    <row r="27" spans="1:12" ht="16.5" x14ac:dyDescent="0.25">
      <c r="A27" s="105"/>
      <c r="B27" s="60" t="s">
        <v>58</v>
      </c>
      <c r="C27" s="61">
        <v>1544596</v>
      </c>
      <c r="D27" s="62">
        <v>1297636</v>
      </c>
      <c r="E27" s="66">
        <f t="shared" si="5"/>
        <v>0.84011353130527333</v>
      </c>
      <c r="F27" s="61">
        <v>11763</v>
      </c>
      <c r="G27" s="63">
        <v>8571</v>
      </c>
      <c r="H27" s="55">
        <f t="shared" si="6"/>
        <v>0.72864065289466973</v>
      </c>
      <c r="I27" s="64">
        <f t="shared" si="7"/>
        <v>1556359</v>
      </c>
      <c r="J27" s="65">
        <f t="shared" si="8"/>
        <v>1306207</v>
      </c>
      <c r="K27" s="58">
        <f t="shared" si="9"/>
        <v>0.83927101651996738</v>
      </c>
      <c r="L27" s="106"/>
    </row>
    <row r="28" spans="1:12" ht="16.5" x14ac:dyDescent="0.25">
      <c r="A28" s="105"/>
      <c r="B28" s="60" t="s">
        <v>59</v>
      </c>
      <c r="C28" s="61">
        <v>1641221</v>
      </c>
      <c r="D28" s="62">
        <v>1391797</v>
      </c>
      <c r="E28" s="66">
        <f t="shared" si="5"/>
        <v>0.84802534210810121</v>
      </c>
      <c r="F28" s="61">
        <v>15161</v>
      </c>
      <c r="G28" s="63">
        <v>8811</v>
      </c>
      <c r="H28" s="66">
        <f t="shared" si="6"/>
        <v>0.58116219246751533</v>
      </c>
      <c r="I28" s="64">
        <f t="shared" si="7"/>
        <v>1656382</v>
      </c>
      <c r="J28" s="65">
        <f t="shared" si="8"/>
        <v>1400608</v>
      </c>
      <c r="K28" s="107">
        <f t="shared" si="9"/>
        <v>0.84558272186005401</v>
      </c>
      <c r="L28" s="106"/>
    </row>
    <row r="29" spans="1:12" ht="17.25" thickBot="1" x14ac:dyDescent="0.3">
      <c r="A29" s="190"/>
      <c r="B29" s="60" t="s">
        <v>60</v>
      </c>
      <c r="C29" s="61">
        <v>1623280</v>
      </c>
      <c r="D29" s="62">
        <v>1370566</v>
      </c>
      <c r="E29" s="66">
        <f t="shared" si="5"/>
        <v>0.84431890986151492</v>
      </c>
      <c r="F29" s="61">
        <v>19110</v>
      </c>
      <c r="G29" s="63">
        <v>13432</v>
      </c>
      <c r="H29" s="66">
        <f t="shared" si="6"/>
        <v>0.70287807430664573</v>
      </c>
      <c r="I29" s="64">
        <f t="shared" si="7"/>
        <v>1642390</v>
      </c>
      <c r="J29" s="65">
        <f t="shared" si="8"/>
        <v>1383998</v>
      </c>
      <c r="K29" s="107">
        <f t="shared" si="9"/>
        <v>0.84267317750351622</v>
      </c>
      <c r="L29" s="106"/>
    </row>
    <row r="30" spans="1:12" x14ac:dyDescent="0.25">
      <c r="A30" s="67" t="s">
        <v>65</v>
      </c>
      <c r="B30" s="68"/>
      <c r="C30" s="308">
        <f>(C29/C17-1)</f>
        <v>6.0087378450567108E-2</v>
      </c>
      <c r="D30" s="316">
        <f t="shared" ref="D30:K30" si="10">(D29/D17-1)</f>
        <v>4.3531557981166369E-2</v>
      </c>
      <c r="E30" s="306">
        <f t="shared" si="10"/>
        <v>-1.561741117378368E-2</v>
      </c>
      <c r="F30" s="308">
        <f>(F29/F17-1)</f>
        <v>1.8385291766586764E-2</v>
      </c>
      <c r="G30" s="310">
        <f t="shared" si="10"/>
        <v>-9.5792662403231255E-2</v>
      </c>
      <c r="H30" s="312">
        <f t="shared" si="10"/>
        <v>-0.11211665672405202</v>
      </c>
      <c r="I30" s="316">
        <f t="shared" si="10"/>
        <v>5.9582525555874621E-2</v>
      </c>
      <c r="J30" s="310">
        <f t="shared" si="10"/>
        <v>4.197336790521633E-2</v>
      </c>
      <c r="K30" s="312">
        <f t="shared" si="10"/>
        <v>-1.6618958151862762E-2</v>
      </c>
    </row>
    <row r="31" spans="1:12" ht="15.75" thickBot="1" x14ac:dyDescent="0.3">
      <c r="A31" s="69" t="s">
        <v>355</v>
      </c>
      <c r="B31" s="70"/>
      <c r="C31" s="309"/>
      <c r="D31" s="317"/>
      <c r="E31" s="307"/>
      <c r="F31" s="309"/>
      <c r="G31" s="311"/>
      <c r="H31" s="313"/>
      <c r="I31" s="317"/>
      <c r="J31" s="311"/>
      <c r="K31" s="313"/>
    </row>
    <row r="32" spans="1:12" ht="16.5" x14ac:dyDescent="0.3">
      <c r="A32" s="67" t="s">
        <v>66</v>
      </c>
      <c r="B32" s="71"/>
      <c r="C32" s="72"/>
      <c r="D32" s="286"/>
      <c r="E32" s="74"/>
      <c r="F32" s="289"/>
      <c r="G32" s="73"/>
      <c r="H32" s="74"/>
      <c r="I32" s="289"/>
      <c r="J32" s="73"/>
      <c r="K32" s="75"/>
    </row>
    <row r="33" spans="1:13" ht="16.5" x14ac:dyDescent="0.3">
      <c r="A33" s="69" t="s">
        <v>356</v>
      </c>
      <c r="B33" s="76"/>
      <c r="C33" s="50">
        <f>SUM(C10:C17)</f>
        <v>11711396</v>
      </c>
      <c r="D33" s="287">
        <f>SUM(D10:D17)</f>
        <v>9811240</v>
      </c>
      <c r="E33" s="77">
        <f>(D33/C33)</f>
        <v>0.83775153704989569</v>
      </c>
      <c r="F33" s="50">
        <f>SUM(F10:F17)</f>
        <v>139184</v>
      </c>
      <c r="G33" s="57">
        <f>SUM(G10:G17)</f>
        <v>101542</v>
      </c>
      <c r="H33" s="77">
        <f>(G33/F33)</f>
        <v>0.72955224738475688</v>
      </c>
      <c r="I33" s="50">
        <f>SUM(I10:I17)</f>
        <v>11850580</v>
      </c>
      <c r="J33" s="57">
        <f>SUM(J10:J17)</f>
        <v>9912782</v>
      </c>
      <c r="K33" s="290">
        <f>(J33/I33)</f>
        <v>0.83648074609006484</v>
      </c>
    </row>
    <row r="34" spans="1:13" ht="17.25" thickBot="1" x14ac:dyDescent="0.35">
      <c r="A34" s="78" t="s">
        <v>357</v>
      </c>
      <c r="B34" s="79"/>
      <c r="C34" s="193">
        <f>SUM(C22:C29)</f>
        <v>12625688</v>
      </c>
      <c r="D34" s="288">
        <f>SUM(D22:D29)</f>
        <v>10405439</v>
      </c>
      <c r="E34" s="81">
        <f>(D34/C34)</f>
        <v>0.82414827611770547</v>
      </c>
      <c r="F34" s="193">
        <f>SUM(F22:F29)</f>
        <v>116730</v>
      </c>
      <c r="G34" s="198">
        <f>SUM(G22:G29)</f>
        <v>73142</v>
      </c>
      <c r="H34" s="81">
        <f>(G34/F34)</f>
        <v>0.62659127901996059</v>
      </c>
      <c r="I34" s="193">
        <f>SUM(I22:I29)</f>
        <v>12742418</v>
      </c>
      <c r="J34" s="198">
        <f>SUM(J22:J29)</f>
        <v>10478581</v>
      </c>
      <c r="K34" s="291">
        <f>(J34/I34)</f>
        <v>0.82233850749520221</v>
      </c>
      <c r="M34" s="285"/>
    </row>
    <row r="35" spans="1:13" x14ac:dyDescent="0.25">
      <c r="A35" s="69" t="s">
        <v>67</v>
      </c>
      <c r="B35" s="82"/>
      <c r="C35" s="308">
        <f>(C34/C33-1)</f>
        <v>7.8068575257808748E-2</v>
      </c>
      <c r="D35" s="310">
        <f>(D34/D33-1)</f>
        <v>6.0563088865423831E-2</v>
      </c>
      <c r="E35" s="312">
        <f>(E34-E33)</f>
        <v>-1.360326093219022E-2</v>
      </c>
      <c r="F35" s="308">
        <f>(F34/F33-1)</f>
        <v>-0.16132601448442352</v>
      </c>
      <c r="G35" s="310">
        <f>(G34/G33-1)</f>
        <v>-0.2796872230210159</v>
      </c>
      <c r="H35" s="312">
        <f>(H34-H33)</f>
        <v>-0.10296096836479629</v>
      </c>
      <c r="I35" s="308">
        <f>(I34/I33-1)</f>
        <v>7.5256907256860073E-2</v>
      </c>
      <c r="J35" s="310">
        <f>(J34/J33-1)</f>
        <v>5.7077720462328285E-2</v>
      </c>
      <c r="K35" s="314">
        <f>(K34-K33)</f>
        <v>-1.4142238594862633E-2</v>
      </c>
    </row>
    <row r="36" spans="1:13" ht="15.75" thickBot="1" x14ac:dyDescent="0.3">
      <c r="A36" s="78" t="s">
        <v>358</v>
      </c>
      <c r="B36" s="83"/>
      <c r="C36" s="309"/>
      <c r="D36" s="311"/>
      <c r="E36" s="313"/>
      <c r="F36" s="309"/>
      <c r="G36" s="311"/>
      <c r="H36" s="313"/>
      <c r="I36" s="309"/>
      <c r="J36" s="311"/>
      <c r="K36" s="315"/>
    </row>
    <row r="37" spans="1:13" x14ac:dyDescent="0.25">
      <c r="A37" s="84"/>
      <c r="B37" s="85"/>
      <c r="C37" s="86"/>
      <c r="D37" s="86"/>
      <c r="E37" s="86"/>
      <c r="F37" s="86"/>
      <c r="G37" s="86"/>
      <c r="H37" s="86"/>
    </row>
  </sheetData>
  <mergeCells count="24">
    <mergeCell ref="F30:F31"/>
    <mergeCell ref="G30:G31"/>
    <mergeCell ref="A10:A21"/>
    <mergeCell ref="J1:K1"/>
    <mergeCell ref="A3:K3"/>
    <mergeCell ref="A4:K4"/>
    <mergeCell ref="A5:K6"/>
    <mergeCell ref="A7:B8"/>
    <mergeCell ref="H30:H31"/>
    <mergeCell ref="I30:I31"/>
    <mergeCell ref="J30:J31"/>
    <mergeCell ref="K30:K31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C30:C31"/>
    <mergeCell ref="D30:D31"/>
    <mergeCell ref="E30:E31"/>
  </mergeCells>
  <conditionalFormatting sqref="A30:B36 L30:L36 C32:H34 I32:K32">
    <cfRule type="cellIs" dxfId="151" priority="21" stopIfTrue="1" operator="lessThan">
      <formula>0</formula>
    </cfRule>
  </conditionalFormatting>
  <conditionalFormatting sqref="C30:K30 C35:K35">
    <cfRule type="cellIs" dxfId="150" priority="22" stopIfTrue="1" operator="lessThan">
      <formula>0</formula>
    </cfRule>
    <cfRule type="cellIs" dxfId="149" priority="23" stopIfTrue="1" operator="greaterThanOrEqual">
      <formula>0</formula>
    </cfRule>
  </conditionalFormatting>
  <conditionalFormatting sqref="K33:K34">
    <cfRule type="cellIs" dxfId="148" priority="7" stopIfTrue="1" operator="lessThan">
      <formula>0</formula>
    </cfRule>
  </conditionalFormatting>
  <conditionalFormatting sqref="I33:J34">
    <cfRule type="cellIs" dxfId="147" priority="6" stopIfTrue="1" operator="lessThan">
      <formula>0</formula>
    </cfRule>
  </conditionalFormatting>
  <hyperlinks>
    <hyperlink ref="J1:K1" location="INDICE!A1" display="Volver al Indice" xr:uid="{41573D45-014B-4F5F-B39C-C31F362144F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C468-4A13-4761-996A-329B530D81D8}">
  <dimension ref="A1:T58"/>
  <sheetViews>
    <sheetView workbookViewId="0">
      <selection sqref="A1:B1"/>
    </sheetView>
  </sheetViews>
  <sheetFormatPr baseColWidth="10" defaultRowHeight="15" x14ac:dyDescent="0.25"/>
  <cols>
    <col min="1" max="1" width="28.42578125" style="108" customWidth="1"/>
    <col min="2" max="3" width="10.140625" style="108" bestFit="1" customWidth="1"/>
    <col min="4" max="4" width="7.85546875" style="108" bestFit="1" customWidth="1"/>
    <col min="5" max="5" width="10.140625" style="108" bestFit="1" customWidth="1"/>
    <col min="6" max="6" width="10.28515625" style="108" customWidth="1"/>
    <col min="7" max="7" width="7.85546875" style="108" bestFit="1" customWidth="1"/>
    <col min="8" max="8" width="8.85546875" style="108" bestFit="1" customWidth="1"/>
    <col min="9" max="9" width="9.42578125" style="108" customWidth="1"/>
    <col min="10" max="10" width="8" style="108" customWidth="1"/>
    <col min="11" max="11" width="11.28515625" style="108" bestFit="1" customWidth="1"/>
    <col min="12" max="12" width="11.42578125" style="108" bestFit="1"/>
    <col min="13" max="13" width="7.85546875" style="108" bestFit="1" customWidth="1"/>
    <col min="14" max="14" width="11.28515625" style="108" bestFit="1" customWidth="1"/>
    <col min="15" max="15" width="11.28515625" style="108" customWidth="1"/>
    <col min="16" max="16" width="7.85546875" style="108" bestFit="1" customWidth="1"/>
    <col min="17" max="17" width="8.5703125" style="108" bestFit="1" customWidth="1"/>
    <col min="18" max="18" width="11.42578125" style="108"/>
    <col min="19" max="19" width="9.5703125" style="108" bestFit="1" customWidth="1"/>
    <col min="20" max="20" width="11.42578125" style="108"/>
  </cols>
  <sheetData>
    <row r="1" spans="1:20" x14ac:dyDescent="0.25">
      <c r="A1" s="346" t="s">
        <v>25</v>
      </c>
      <c r="B1" s="346"/>
    </row>
    <row r="2" spans="1:20" ht="15.75" thickBot="1" x14ac:dyDescent="0.3"/>
    <row r="3" spans="1:20" ht="18.75" thickTop="1" x14ac:dyDescent="0.25">
      <c r="A3" s="347" t="s">
        <v>70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9"/>
    </row>
    <row r="4" spans="1:20" ht="18.75" thickBot="1" x14ac:dyDescent="0.3">
      <c r="A4" s="350" t="s">
        <v>71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2"/>
    </row>
    <row r="5" spans="1:20" ht="16.5" thickTop="1" thickBot="1" x14ac:dyDescent="0.3">
      <c r="A5" s="353" t="s">
        <v>72</v>
      </c>
      <c r="B5" s="355" t="s">
        <v>73</v>
      </c>
      <c r="C5" s="355"/>
      <c r="D5" s="355"/>
      <c r="E5" s="355"/>
      <c r="F5" s="355"/>
      <c r="G5" s="355"/>
      <c r="H5" s="355"/>
      <c r="I5" s="355"/>
      <c r="J5" s="356"/>
      <c r="K5" s="357" t="s">
        <v>74</v>
      </c>
      <c r="L5" s="355"/>
      <c r="M5" s="355"/>
      <c r="N5" s="355"/>
      <c r="O5" s="355"/>
      <c r="P5" s="355"/>
      <c r="Q5" s="355"/>
      <c r="R5" s="355"/>
      <c r="S5" s="356"/>
    </row>
    <row r="6" spans="1:20" ht="16.5" x14ac:dyDescent="0.25">
      <c r="A6" s="354"/>
      <c r="B6" s="358" t="s">
        <v>353</v>
      </c>
      <c r="C6" s="341"/>
      <c r="D6" s="342"/>
      <c r="E6" s="359" t="s">
        <v>354</v>
      </c>
      <c r="F6" s="341"/>
      <c r="G6" s="342"/>
      <c r="H6" s="343" t="s">
        <v>75</v>
      </c>
      <c r="I6" s="344"/>
      <c r="J6" s="345"/>
      <c r="K6" s="360" t="s">
        <v>351</v>
      </c>
      <c r="L6" s="341"/>
      <c r="M6" s="361"/>
      <c r="N6" s="340" t="s">
        <v>352</v>
      </c>
      <c r="O6" s="341"/>
      <c r="P6" s="342"/>
      <c r="Q6" s="343" t="s">
        <v>75</v>
      </c>
      <c r="R6" s="344"/>
      <c r="S6" s="345"/>
      <c r="T6" s="109"/>
    </row>
    <row r="7" spans="1:20" ht="26.25" thickBot="1" x14ac:dyDescent="0.3">
      <c r="A7" s="354"/>
      <c r="B7" s="110" t="s">
        <v>50</v>
      </c>
      <c r="C7" s="111" t="s">
        <v>76</v>
      </c>
      <c r="D7" s="112" t="s">
        <v>77</v>
      </c>
      <c r="E7" s="113" t="s">
        <v>50</v>
      </c>
      <c r="F7" s="111" t="s">
        <v>76</v>
      </c>
      <c r="G7" s="112" t="s">
        <v>77</v>
      </c>
      <c r="H7" s="114" t="s">
        <v>78</v>
      </c>
      <c r="I7" s="114" t="s">
        <v>79</v>
      </c>
      <c r="J7" s="112" t="s">
        <v>77</v>
      </c>
      <c r="K7" s="115" t="s">
        <v>50</v>
      </c>
      <c r="L7" s="111" t="s">
        <v>76</v>
      </c>
      <c r="M7" s="116" t="s">
        <v>77</v>
      </c>
      <c r="N7" s="113" t="s">
        <v>50</v>
      </c>
      <c r="O7" s="117" t="s">
        <v>79</v>
      </c>
      <c r="P7" s="118" t="s">
        <v>77</v>
      </c>
      <c r="Q7" s="114" t="s">
        <v>78</v>
      </c>
      <c r="R7" s="114" t="s">
        <v>79</v>
      </c>
      <c r="S7" s="119" t="s">
        <v>77</v>
      </c>
      <c r="T7" s="120"/>
    </row>
    <row r="8" spans="1:20" ht="18" thickTop="1" thickBot="1" x14ac:dyDescent="0.3">
      <c r="A8" s="121" t="s">
        <v>80</v>
      </c>
      <c r="B8" s="122">
        <f>SUM(B9:B100)</f>
        <v>3342602</v>
      </c>
      <c r="C8" s="123">
        <f>SUM(C9:C100)</f>
        <v>2757224</v>
      </c>
      <c r="D8" s="124">
        <f t="shared" ref="D8" si="0">C8/B8</f>
        <v>0.82487355658854988</v>
      </c>
      <c r="E8" s="125">
        <f>SUM(E9:E100)</f>
        <v>2747043</v>
      </c>
      <c r="F8" s="123">
        <f>SUM(F9:F100)</f>
        <v>2313158</v>
      </c>
      <c r="G8" s="124">
        <f t="shared" ref="G8" si="1">F8/E8</f>
        <v>0.84205380112360817</v>
      </c>
      <c r="H8" s="126">
        <f t="shared" ref="H8" si="2">(B8/E8-1)</f>
        <v>0.21680002824855671</v>
      </c>
      <c r="I8" s="126">
        <f t="shared" ref="I8" si="3">(C8/F8)-1</f>
        <v>0.19197391617866133</v>
      </c>
      <c r="J8" s="127">
        <f t="shared" ref="J8" si="4">(D8-G8)*100</f>
        <v>-1.7180244535058287</v>
      </c>
      <c r="K8" s="128">
        <f>SUM(K9:K100)</f>
        <v>23665909</v>
      </c>
      <c r="L8" s="123">
        <f>SUM(L9:L100)</f>
        <v>19333150</v>
      </c>
      <c r="M8" s="129">
        <f t="shared" ref="M8" si="5">L8/K8</f>
        <v>0.81691981491182108</v>
      </c>
      <c r="N8" s="125">
        <f>SUM(N9:N100)</f>
        <v>20769729</v>
      </c>
      <c r="O8" s="123">
        <f>SUM(O9:O100)</f>
        <v>17236802</v>
      </c>
      <c r="P8" s="124">
        <f t="shared" ref="P8" si="6">O8/N8</f>
        <v>0.82990018791289955</v>
      </c>
      <c r="Q8" s="126">
        <f t="shared" ref="Q8" si="7">(K8/N8-1)</f>
        <v>0.13944235863645593</v>
      </c>
      <c r="R8" s="126">
        <f t="shared" ref="R8" si="8">(L8/O8)-1</f>
        <v>0.12162047228946538</v>
      </c>
      <c r="S8" s="127">
        <f t="shared" ref="S8" si="9">(M8-P8)*100</f>
        <v>-1.298037300107846</v>
      </c>
      <c r="T8" s="130"/>
    </row>
    <row r="9" spans="1:20" ht="17.25" thickTop="1" x14ac:dyDescent="0.25">
      <c r="A9" s="131" t="s">
        <v>84</v>
      </c>
      <c r="B9" s="132">
        <v>1628106</v>
      </c>
      <c r="C9" s="133">
        <v>1366956</v>
      </c>
      <c r="D9" s="134">
        <f>IFERROR(C9/B9,"")</f>
        <v>0.83959889589498471</v>
      </c>
      <c r="E9" s="135">
        <v>1510257</v>
      </c>
      <c r="F9" s="133">
        <v>1310533</v>
      </c>
      <c r="G9" s="134">
        <f>IFERROR(F9/E9,"")</f>
        <v>0.86775495826207061</v>
      </c>
      <c r="H9" s="136">
        <f>IFERROR(B9/E9-1,"")</f>
        <v>7.8032414350670098E-2</v>
      </c>
      <c r="I9" s="136">
        <f>IFERROR((C9/F9)-1,"")</f>
        <v>4.3053475189102519E-2</v>
      </c>
      <c r="J9" s="137">
        <f>IFERROR((D9-G9)*100,"")</f>
        <v>-2.8156062367085899</v>
      </c>
      <c r="K9" s="138">
        <v>12693832</v>
      </c>
      <c r="L9" s="133">
        <v>10446988</v>
      </c>
      <c r="M9" s="139">
        <f>IFERROR(L9/K9,"")</f>
        <v>0.82299718477446371</v>
      </c>
      <c r="N9" s="135">
        <v>11566422</v>
      </c>
      <c r="O9" s="133">
        <v>9993962</v>
      </c>
      <c r="P9" s="134">
        <f>IFERROR(O9/N9,"")</f>
        <v>0.8640495738440116</v>
      </c>
      <c r="Q9" s="136">
        <f>IFERROR(K9/N9-1,"")</f>
        <v>9.7472667001083035E-2</v>
      </c>
      <c r="R9" s="136">
        <f>IFERROR(L9/O9-1,"")</f>
        <v>4.5329970236028583E-2</v>
      </c>
      <c r="S9" s="265">
        <f>IFERROR(M9-P9,"")</f>
        <v>-4.105238906954789E-2</v>
      </c>
      <c r="T9" s="140"/>
    </row>
    <row r="10" spans="1:20" ht="16.5" x14ac:dyDescent="0.25">
      <c r="A10" s="141" t="s">
        <v>103</v>
      </c>
      <c r="B10" s="142">
        <v>699996</v>
      </c>
      <c r="C10" s="143">
        <v>551900</v>
      </c>
      <c r="D10" s="144">
        <f t="shared" ref="D10:D29" si="10">IFERROR(C10/B10,"")</f>
        <v>0.78843307676043861</v>
      </c>
      <c r="E10" s="145">
        <v>557383</v>
      </c>
      <c r="F10" s="143">
        <v>462384</v>
      </c>
      <c r="G10" s="144">
        <f t="shared" ref="G10:G29" si="11">IFERROR(F10/E10,"")</f>
        <v>0.82956243731868395</v>
      </c>
      <c r="H10" s="146">
        <f t="shared" ref="H10:H29" si="12">IFERROR(B10/E10-1,"")</f>
        <v>0.25586176829935603</v>
      </c>
      <c r="I10" s="146">
        <f t="shared" ref="I10:I29" si="13">IFERROR((C10/F10)-1,"")</f>
        <v>0.19359666424443756</v>
      </c>
      <c r="J10" s="147">
        <f t="shared" ref="J10:J29" si="14">IFERROR((D10-G10)*100,"")</f>
        <v>-4.1129360558245338</v>
      </c>
      <c r="K10" s="148">
        <v>4390669</v>
      </c>
      <c r="L10" s="143">
        <v>3617620</v>
      </c>
      <c r="M10" s="149">
        <f t="shared" ref="M10:M29" si="15">IFERROR(L10/K10,"")</f>
        <v>0.8239336647786476</v>
      </c>
      <c r="N10" s="145">
        <v>3954705</v>
      </c>
      <c r="O10" s="143">
        <v>3231869</v>
      </c>
      <c r="P10" s="144">
        <f t="shared" ref="P10:P29" si="16">IFERROR(O10/N10,"")</f>
        <v>0.81722125923425393</v>
      </c>
      <c r="Q10" s="146">
        <f t="shared" ref="Q10:Q29" si="17">IFERROR(K10/N10-1,"")</f>
        <v>0.1102393225284819</v>
      </c>
      <c r="R10" s="146">
        <f t="shared" ref="R10:R29" si="18">IFERROR(L10/O10-1,"")</f>
        <v>0.11935848884964084</v>
      </c>
      <c r="S10" s="266">
        <f t="shared" ref="S10:S29" si="19">IFERROR(M10-P10,"")</f>
        <v>6.7124055443936737E-3</v>
      </c>
      <c r="T10" s="140"/>
    </row>
    <row r="11" spans="1:20" ht="16.5" x14ac:dyDescent="0.25">
      <c r="A11" s="141" t="s">
        <v>98</v>
      </c>
      <c r="B11" s="142">
        <v>471140</v>
      </c>
      <c r="C11" s="143">
        <v>398748</v>
      </c>
      <c r="D11" s="144">
        <f t="shared" si="10"/>
        <v>0.84634715795729509</v>
      </c>
      <c r="E11" s="145">
        <v>341820</v>
      </c>
      <c r="F11" s="143">
        <v>278979</v>
      </c>
      <c r="G11" s="144">
        <f t="shared" si="11"/>
        <v>0.81615762682113391</v>
      </c>
      <c r="H11" s="146">
        <f t="shared" si="12"/>
        <v>0.37832777485226132</v>
      </c>
      <c r="I11" s="146">
        <f t="shared" si="13"/>
        <v>0.42931188369017015</v>
      </c>
      <c r="J11" s="147">
        <f t="shared" si="14"/>
        <v>3.0189531136161185</v>
      </c>
      <c r="K11" s="148">
        <v>3300156</v>
      </c>
      <c r="L11" s="143">
        <v>2719670</v>
      </c>
      <c r="M11" s="149">
        <f t="shared" si="15"/>
        <v>0.82410346662400202</v>
      </c>
      <c r="N11" s="145">
        <v>2647260</v>
      </c>
      <c r="O11" s="143">
        <v>2037614</v>
      </c>
      <c r="P11" s="144">
        <f t="shared" si="16"/>
        <v>0.76970679117275975</v>
      </c>
      <c r="Q11" s="146">
        <f t="shared" si="17"/>
        <v>0.24663085605493973</v>
      </c>
      <c r="R11" s="146">
        <f t="shared" si="18"/>
        <v>0.33473268244132592</v>
      </c>
      <c r="S11" s="266">
        <f t="shared" si="19"/>
        <v>5.4396675451242271E-2</v>
      </c>
      <c r="T11" s="140"/>
    </row>
    <row r="12" spans="1:20" ht="16.5" x14ac:dyDescent="0.25">
      <c r="A12" s="141" t="s">
        <v>359</v>
      </c>
      <c r="B12" s="142">
        <v>265325</v>
      </c>
      <c r="C12" s="143">
        <v>209767</v>
      </c>
      <c r="D12" s="144">
        <f t="shared" si="10"/>
        <v>0.79060397625553569</v>
      </c>
      <c r="E12" s="145">
        <v>144647</v>
      </c>
      <c r="F12" s="143">
        <v>105006</v>
      </c>
      <c r="G12" s="144">
        <f t="shared" si="11"/>
        <v>0.72594661486238909</v>
      </c>
      <c r="H12" s="146">
        <f t="shared" si="12"/>
        <v>0.83429314123348575</v>
      </c>
      <c r="I12" s="146">
        <f t="shared" si="13"/>
        <v>0.99766679999238139</v>
      </c>
      <c r="J12" s="147">
        <f t="shared" si="14"/>
        <v>6.4657361393146591</v>
      </c>
      <c r="K12" s="148">
        <v>1630191</v>
      </c>
      <c r="L12" s="143">
        <v>1199725</v>
      </c>
      <c r="M12" s="149">
        <f t="shared" si="15"/>
        <v>0.73594137128716819</v>
      </c>
      <c r="N12" s="145">
        <v>1079848</v>
      </c>
      <c r="O12" s="143">
        <v>765263</v>
      </c>
      <c r="P12" s="144">
        <f t="shared" si="16"/>
        <v>0.70867659152028806</v>
      </c>
      <c r="Q12" s="146">
        <f t="shared" si="17"/>
        <v>0.5096485801705426</v>
      </c>
      <c r="R12" s="146">
        <f t="shared" si="18"/>
        <v>0.56772900297022066</v>
      </c>
      <c r="S12" s="266">
        <f t="shared" si="19"/>
        <v>2.7264779766880132E-2</v>
      </c>
      <c r="T12" s="140"/>
    </row>
    <row r="13" spans="1:20" ht="16.5" x14ac:dyDescent="0.25">
      <c r="A13" s="141" t="s">
        <v>360</v>
      </c>
      <c r="B13" s="142">
        <v>115873</v>
      </c>
      <c r="C13" s="143">
        <v>99728</v>
      </c>
      <c r="D13" s="144">
        <f t="shared" si="10"/>
        <v>0.86066641926937248</v>
      </c>
      <c r="E13" s="145">
        <v>115365</v>
      </c>
      <c r="F13" s="143">
        <v>97525</v>
      </c>
      <c r="G13" s="144">
        <f t="shared" si="11"/>
        <v>0.8453603779309149</v>
      </c>
      <c r="H13" s="146">
        <f t="shared" si="12"/>
        <v>4.4034152472587351E-3</v>
      </c>
      <c r="I13" s="146">
        <f t="shared" si="13"/>
        <v>2.2589079723147831E-2</v>
      </c>
      <c r="J13" s="147">
        <f t="shared" si="14"/>
        <v>1.5306041338457588</v>
      </c>
      <c r="K13" s="148">
        <v>892051</v>
      </c>
      <c r="L13" s="143">
        <v>744308</v>
      </c>
      <c r="M13" s="149">
        <f t="shared" si="15"/>
        <v>0.83437830348264841</v>
      </c>
      <c r="N13" s="145">
        <v>907033</v>
      </c>
      <c r="O13" s="143">
        <v>741348</v>
      </c>
      <c r="P13" s="144">
        <f t="shared" si="16"/>
        <v>0.81733299670464032</v>
      </c>
      <c r="Q13" s="146">
        <f t="shared" si="17"/>
        <v>-1.6517590870453458E-2</v>
      </c>
      <c r="R13" s="146">
        <f t="shared" si="18"/>
        <v>3.9927267626000962E-3</v>
      </c>
      <c r="S13" s="266">
        <f t="shared" si="19"/>
        <v>1.7045306778008085E-2</v>
      </c>
      <c r="T13" s="140"/>
    </row>
    <row r="14" spans="1:20" ht="16.5" x14ac:dyDescent="0.25">
      <c r="A14" s="141" t="s">
        <v>368</v>
      </c>
      <c r="B14" s="142">
        <v>110471</v>
      </c>
      <c r="C14" s="143">
        <v>89086</v>
      </c>
      <c r="D14" s="144">
        <f t="shared" si="10"/>
        <v>0.80641978437780049</v>
      </c>
      <c r="E14" s="145">
        <v>0</v>
      </c>
      <c r="F14" s="143">
        <v>0</v>
      </c>
      <c r="G14" s="144" t="str">
        <f t="shared" si="11"/>
        <v/>
      </c>
      <c r="H14" s="146" t="str">
        <f t="shared" si="12"/>
        <v/>
      </c>
      <c r="I14" s="146" t="str">
        <f t="shared" si="13"/>
        <v/>
      </c>
      <c r="J14" s="147" t="str">
        <f t="shared" si="14"/>
        <v/>
      </c>
      <c r="K14" s="148">
        <v>301018</v>
      </c>
      <c r="L14" s="143">
        <v>244464</v>
      </c>
      <c r="M14" s="149">
        <f t="shared" si="15"/>
        <v>0.81212419190878948</v>
      </c>
      <c r="N14" s="145">
        <v>0</v>
      </c>
      <c r="O14" s="143">
        <v>0</v>
      </c>
      <c r="P14" s="144" t="str">
        <f t="shared" si="16"/>
        <v/>
      </c>
      <c r="Q14" s="146" t="str">
        <f t="shared" si="17"/>
        <v/>
      </c>
      <c r="R14" s="146" t="str">
        <f t="shared" si="18"/>
        <v/>
      </c>
      <c r="S14" s="266" t="str">
        <f t="shared" si="19"/>
        <v/>
      </c>
      <c r="T14" s="140"/>
    </row>
    <row r="15" spans="1:20" ht="16.5" x14ac:dyDescent="0.25">
      <c r="A15" s="141" t="s">
        <v>85</v>
      </c>
      <c r="B15" s="142">
        <v>41108</v>
      </c>
      <c r="C15" s="143">
        <v>34810</v>
      </c>
      <c r="D15" s="144">
        <f t="shared" si="10"/>
        <v>0.84679381142356724</v>
      </c>
      <c r="E15" s="145">
        <v>43736</v>
      </c>
      <c r="F15" s="143">
        <v>34782</v>
      </c>
      <c r="G15" s="144">
        <f t="shared" si="11"/>
        <v>0.79527162977867205</v>
      </c>
      <c r="H15" s="146">
        <f t="shared" si="12"/>
        <v>-6.0087799524419228E-2</v>
      </c>
      <c r="I15" s="146">
        <f t="shared" si="13"/>
        <v>8.0501408774646954E-4</v>
      </c>
      <c r="J15" s="147">
        <f t="shared" si="14"/>
        <v>5.1522181644895193</v>
      </c>
      <c r="K15" s="148">
        <v>324790</v>
      </c>
      <c r="L15" s="143">
        <v>269440</v>
      </c>
      <c r="M15" s="149">
        <f t="shared" si="15"/>
        <v>0.82958219156993751</v>
      </c>
      <c r="N15" s="145">
        <v>349698</v>
      </c>
      <c r="O15" s="143">
        <v>283986</v>
      </c>
      <c r="P15" s="144">
        <f t="shared" si="16"/>
        <v>0.81208928847176709</v>
      </c>
      <c r="Q15" s="146">
        <f t="shared" si="17"/>
        <v>-7.1227173160841595E-2</v>
      </c>
      <c r="R15" s="146">
        <f t="shared" si="18"/>
        <v>-5.1220834829885931E-2</v>
      </c>
      <c r="S15" s="266">
        <f t="shared" si="19"/>
        <v>1.749290309817042E-2</v>
      </c>
      <c r="T15" s="140"/>
    </row>
    <row r="16" spans="1:20" ht="16.5" x14ac:dyDescent="0.25">
      <c r="A16" s="141" t="s">
        <v>83</v>
      </c>
      <c r="B16" s="142">
        <v>6468</v>
      </c>
      <c r="C16" s="143">
        <v>3757</v>
      </c>
      <c r="D16" s="144">
        <f t="shared" si="10"/>
        <v>0.58085961657390228</v>
      </c>
      <c r="E16" s="145">
        <v>4998</v>
      </c>
      <c r="F16" s="143">
        <v>3508</v>
      </c>
      <c r="G16" s="144">
        <f t="shared" si="11"/>
        <v>0.7018807523009204</v>
      </c>
      <c r="H16" s="146">
        <f t="shared" si="12"/>
        <v>0.29411764705882359</v>
      </c>
      <c r="I16" s="146">
        <f t="shared" si="13"/>
        <v>7.0980615735461772E-2</v>
      </c>
      <c r="J16" s="147">
        <f t="shared" si="14"/>
        <v>-12.102113572701811</v>
      </c>
      <c r="K16" s="148">
        <v>46158</v>
      </c>
      <c r="L16" s="143">
        <v>30226</v>
      </c>
      <c r="M16" s="149">
        <f t="shared" si="15"/>
        <v>0.65483773127085232</v>
      </c>
      <c r="N16" s="145">
        <v>36456</v>
      </c>
      <c r="O16" s="143">
        <v>25856</v>
      </c>
      <c r="P16" s="144">
        <f t="shared" si="16"/>
        <v>0.70923853412332671</v>
      </c>
      <c r="Q16" s="146">
        <f t="shared" si="17"/>
        <v>0.2661290322580645</v>
      </c>
      <c r="R16" s="146">
        <f t="shared" si="18"/>
        <v>0.16901299504950495</v>
      </c>
      <c r="S16" s="266">
        <f t="shared" si="19"/>
        <v>-5.4400802852474395E-2</v>
      </c>
      <c r="T16" s="140"/>
    </row>
    <row r="17" spans="1:19" ht="16.5" x14ac:dyDescent="0.25">
      <c r="A17" s="141" t="s">
        <v>361</v>
      </c>
      <c r="B17" s="142">
        <v>2633</v>
      </c>
      <c r="C17" s="143">
        <v>1796</v>
      </c>
      <c r="D17" s="144">
        <f t="shared" si="10"/>
        <v>0.68211165970375998</v>
      </c>
      <c r="E17" s="145">
        <v>3483</v>
      </c>
      <c r="F17" s="143">
        <v>2128</v>
      </c>
      <c r="G17" s="144">
        <f t="shared" si="11"/>
        <v>0.61096755670399083</v>
      </c>
      <c r="H17" s="146">
        <f t="shared" si="12"/>
        <v>-0.24404249210450757</v>
      </c>
      <c r="I17" s="146">
        <f t="shared" si="13"/>
        <v>-0.15601503759398494</v>
      </c>
      <c r="J17" s="147">
        <f t="shared" si="14"/>
        <v>7.1144102999769139</v>
      </c>
      <c r="K17" s="148">
        <v>19795</v>
      </c>
      <c r="L17" s="143">
        <v>12698</v>
      </c>
      <c r="M17" s="149">
        <f t="shared" si="15"/>
        <v>0.6414751199797929</v>
      </c>
      <c r="N17" s="145">
        <v>20830</v>
      </c>
      <c r="O17" s="143">
        <v>13580</v>
      </c>
      <c r="P17" s="144">
        <f t="shared" si="16"/>
        <v>0.65194431108977435</v>
      </c>
      <c r="Q17" s="146">
        <f t="shared" si="17"/>
        <v>-4.9687950072011544E-2</v>
      </c>
      <c r="R17" s="146">
        <f t="shared" si="18"/>
        <v>-6.4948453608247414E-2</v>
      </c>
      <c r="S17" s="266">
        <f t="shared" si="19"/>
        <v>-1.0469191109981457E-2</v>
      </c>
    </row>
    <row r="18" spans="1:19" ht="16.5" x14ac:dyDescent="0.25">
      <c r="A18" s="141" t="s">
        <v>362</v>
      </c>
      <c r="B18" s="142">
        <v>1482</v>
      </c>
      <c r="C18" s="143">
        <v>676</v>
      </c>
      <c r="D18" s="144">
        <f t="shared" si="10"/>
        <v>0.45614035087719296</v>
      </c>
      <c r="E18" s="145">
        <v>1843</v>
      </c>
      <c r="F18" s="143">
        <v>738</v>
      </c>
      <c r="G18" s="144">
        <f t="shared" si="11"/>
        <v>0.40043407487791643</v>
      </c>
      <c r="H18" s="146">
        <f t="shared" si="12"/>
        <v>-0.19587628865979378</v>
      </c>
      <c r="I18" s="146">
        <f t="shared" si="13"/>
        <v>-8.4010840108401097E-2</v>
      </c>
      <c r="J18" s="147">
        <f t="shared" si="14"/>
        <v>5.5706275999276524</v>
      </c>
      <c r="K18" s="148">
        <v>7638</v>
      </c>
      <c r="L18" s="143">
        <v>3822</v>
      </c>
      <c r="M18" s="149">
        <f t="shared" si="15"/>
        <v>0.50039277297721918</v>
      </c>
      <c r="N18" s="145">
        <v>15656</v>
      </c>
      <c r="O18" s="143">
        <v>7761</v>
      </c>
      <c r="P18" s="144">
        <f t="shared" si="16"/>
        <v>0.49572049054675521</v>
      </c>
      <c r="Q18" s="146">
        <f t="shared" si="17"/>
        <v>-0.51213592233009708</v>
      </c>
      <c r="R18" s="146">
        <f t="shared" si="18"/>
        <v>-0.50753768844221103</v>
      </c>
      <c r="S18" s="266">
        <f t="shared" si="19"/>
        <v>4.6722824304639698E-3</v>
      </c>
    </row>
    <row r="19" spans="1:19" ht="16.5" x14ac:dyDescent="0.25">
      <c r="A19" s="141" t="s">
        <v>363</v>
      </c>
      <c r="B19" s="142">
        <v>0</v>
      </c>
      <c r="C19" s="143">
        <v>0</v>
      </c>
      <c r="D19" s="144" t="str">
        <f t="shared" si="10"/>
        <v/>
      </c>
      <c r="E19" s="145">
        <v>23279</v>
      </c>
      <c r="F19" s="143">
        <v>17434</v>
      </c>
      <c r="G19" s="144">
        <f t="shared" si="11"/>
        <v>0.74891533141457967</v>
      </c>
      <c r="H19" s="146">
        <f t="shared" si="12"/>
        <v>-1</v>
      </c>
      <c r="I19" s="146">
        <f t="shared" si="13"/>
        <v>-1</v>
      </c>
      <c r="J19" s="147" t="str">
        <f t="shared" si="14"/>
        <v/>
      </c>
      <c r="K19" s="148">
        <v>56971</v>
      </c>
      <c r="L19" s="143">
        <v>43129</v>
      </c>
      <c r="M19" s="149">
        <f t="shared" si="15"/>
        <v>0.75703428059890121</v>
      </c>
      <c r="N19" s="145">
        <v>183279</v>
      </c>
      <c r="O19" s="143">
        <v>131243</v>
      </c>
      <c r="P19" s="144">
        <f t="shared" si="16"/>
        <v>0.71608313009128155</v>
      </c>
      <c r="Q19" s="146">
        <f t="shared" si="17"/>
        <v>-0.68915696833788931</v>
      </c>
      <c r="R19" s="146">
        <f t="shared" si="18"/>
        <v>-0.67138056886843489</v>
      </c>
      <c r="S19" s="266">
        <f t="shared" si="19"/>
        <v>4.095115050761966E-2</v>
      </c>
    </row>
    <row r="20" spans="1:19" ht="16.5" x14ac:dyDescent="0.25">
      <c r="A20" s="141" t="s">
        <v>452</v>
      </c>
      <c r="B20" s="142">
        <v>0</v>
      </c>
      <c r="C20" s="143">
        <v>0</v>
      </c>
      <c r="D20" s="144" t="str">
        <f t="shared" si="10"/>
        <v/>
      </c>
      <c r="E20" s="145">
        <v>0</v>
      </c>
      <c r="F20" s="143">
        <v>0</v>
      </c>
      <c r="G20" s="144" t="str">
        <f t="shared" si="11"/>
        <v/>
      </c>
      <c r="H20" s="146" t="str">
        <f t="shared" si="12"/>
        <v/>
      </c>
      <c r="I20" s="146" t="str">
        <f t="shared" si="13"/>
        <v/>
      </c>
      <c r="J20" s="147" t="str">
        <f t="shared" si="14"/>
        <v/>
      </c>
      <c r="K20" s="148">
        <v>0</v>
      </c>
      <c r="L20" s="143">
        <v>0</v>
      </c>
      <c r="M20" s="149" t="str">
        <f t="shared" si="15"/>
        <v/>
      </c>
      <c r="N20" s="145">
        <v>118</v>
      </c>
      <c r="O20" s="143">
        <v>55</v>
      </c>
      <c r="P20" s="144">
        <f t="shared" si="16"/>
        <v>0.46610169491525422</v>
      </c>
      <c r="Q20" s="146">
        <f t="shared" si="17"/>
        <v>-1</v>
      </c>
      <c r="R20" s="146">
        <f t="shared" si="18"/>
        <v>-1</v>
      </c>
      <c r="S20" s="266" t="str">
        <f t="shared" si="19"/>
        <v/>
      </c>
    </row>
    <row r="21" spans="1:19" ht="16.5" x14ac:dyDescent="0.25">
      <c r="A21" s="141" t="s">
        <v>453</v>
      </c>
      <c r="B21" s="142">
        <v>0</v>
      </c>
      <c r="C21" s="143">
        <v>0</v>
      </c>
      <c r="D21" s="144" t="str">
        <f t="shared" si="10"/>
        <v/>
      </c>
      <c r="E21" s="145">
        <v>0</v>
      </c>
      <c r="F21" s="143">
        <v>0</v>
      </c>
      <c r="G21" s="144" t="str">
        <f t="shared" si="11"/>
        <v/>
      </c>
      <c r="H21" s="146" t="str">
        <f t="shared" si="12"/>
        <v/>
      </c>
      <c r="I21" s="146" t="str">
        <f t="shared" si="13"/>
        <v/>
      </c>
      <c r="J21" s="147" t="str">
        <f t="shared" si="14"/>
        <v/>
      </c>
      <c r="K21" s="148">
        <v>90</v>
      </c>
      <c r="L21" s="143">
        <v>73</v>
      </c>
      <c r="M21" s="149">
        <f t="shared" si="15"/>
        <v>0.81111111111111112</v>
      </c>
      <c r="N21" s="145">
        <v>120</v>
      </c>
      <c r="O21" s="143">
        <v>83</v>
      </c>
      <c r="P21" s="144">
        <f t="shared" si="16"/>
        <v>0.69166666666666665</v>
      </c>
      <c r="Q21" s="146">
        <f t="shared" si="17"/>
        <v>-0.25</v>
      </c>
      <c r="R21" s="146">
        <f t="shared" si="18"/>
        <v>-0.12048192771084343</v>
      </c>
      <c r="S21" s="266">
        <f t="shared" si="19"/>
        <v>0.11944444444444446</v>
      </c>
    </row>
    <row r="22" spans="1:19" ht="16.5" x14ac:dyDescent="0.25">
      <c r="A22" s="141" t="s">
        <v>88</v>
      </c>
      <c r="B22" s="142">
        <v>0</v>
      </c>
      <c r="C22" s="143">
        <v>0</v>
      </c>
      <c r="D22" s="144" t="str">
        <f t="shared" si="10"/>
        <v/>
      </c>
      <c r="E22" s="145">
        <v>0</v>
      </c>
      <c r="F22" s="143">
        <v>0</v>
      </c>
      <c r="G22" s="144" t="str">
        <f t="shared" si="11"/>
        <v/>
      </c>
      <c r="H22" s="146" t="str">
        <f t="shared" si="12"/>
        <v/>
      </c>
      <c r="I22" s="146" t="str">
        <f t="shared" si="13"/>
        <v/>
      </c>
      <c r="J22" s="147" t="str">
        <f t="shared" si="14"/>
        <v/>
      </c>
      <c r="K22" s="148">
        <v>12</v>
      </c>
      <c r="L22" s="143">
        <v>0</v>
      </c>
      <c r="M22" s="149">
        <f t="shared" si="15"/>
        <v>0</v>
      </c>
      <c r="N22" s="145">
        <v>0</v>
      </c>
      <c r="O22" s="143">
        <v>0</v>
      </c>
      <c r="P22" s="144" t="str">
        <f t="shared" si="16"/>
        <v/>
      </c>
      <c r="Q22" s="146" t="str">
        <f t="shared" si="17"/>
        <v/>
      </c>
      <c r="R22" s="146" t="str">
        <f t="shared" si="18"/>
        <v/>
      </c>
      <c r="S22" s="266" t="str">
        <f t="shared" si="19"/>
        <v/>
      </c>
    </row>
    <row r="23" spans="1:19" ht="16.5" x14ac:dyDescent="0.25">
      <c r="A23" s="141" t="s">
        <v>99</v>
      </c>
      <c r="B23" s="142">
        <v>0</v>
      </c>
      <c r="C23" s="143">
        <v>0</v>
      </c>
      <c r="D23" s="144" t="str">
        <f t="shared" si="10"/>
        <v/>
      </c>
      <c r="E23" s="145">
        <v>0</v>
      </c>
      <c r="F23" s="143">
        <v>0</v>
      </c>
      <c r="G23" s="144" t="str">
        <f t="shared" si="11"/>
        <v/>
      </c>
      <c r="H23" s="146" t="str">
        <f t="shared" si="12"/>
        <v/>
      </c>
      <c r="I23" s="146" t="str">
        <f t="shared" si="13"/>
        <v/>
      </c>
      <c r="J23" s="147" t="str">
        <f t="shared" si="14"/>
        <v/>
      </c>
      <c r="K23" s="148">
        <v>432</v>
      </c>
      <c r="L23" s="143">
        <v>151</v>
      </c>
      <c r="M23" s="149">
        <f t="shared" si="15"/>
        <v>0.34953703703703703</v>
      </c>
      <c r="N23" s="145">
        <v>2736</v>
      </c>
      <c r="O23" s="143">
        <v>992</v>
      </c>
      <c r="P23" s="144">
        <f t="shared" si="16"/>
        <v>0.36257309941520466</v>
      </c>
      <c r="Q23" s="146">
        <f t="shared" si="17"/>
        <v>-0.84210526315789469</v>
      </c>
      <c r="R23" s="146">
        <f t="shared" si="18"/>
        <v>-0.84778225806451613</v>
      </c>
      <c r="S23" s="266">
        <f t="shared" si="19"/>
        <v>-1.3036062378167623E-2</v>
      </c>
    </row>
    <row r="24" spans="1:19" ht="16.5" x14ac:dyDescent="0.25">
      <c r="A24" s="141" t="s">
        <v>454</v>
      </c>
      <c r="B24" s="142">
        <v>0</v>
      </c>
      <c r="C24" s="143">
        <v>0</v>
      </c>
      <c r="D24" s="144" t="str">
        <f t="shared" si="10"/>
        <v/>
      </c>
      <c r="E24" s="145">
        <v>0</v>
      </c>
      <c r="F24" s="143">
        <v>0</v>
      </c>
      <c r="G24" s="144" t="str">
        <f t="shared" si="11"/>
        <v/>
      </c>
      <c r="H24" s="146" t="str">
        <f t="shared" si="12"/>
        <v/>
      </c>
      <c r="I24" s="146" t="str">
        <f t="shared" si="13"/>
        <v/>
      </c>
      <c r="J24" s="147" t="str">
        <f t="shared" si="14"/>
        <v/>
      </c>
      <c r="K24" s="148">
        <v>0</v>
      </c>
      <c r="L24" s="143">
        <v>0</v>
      </c>
      <c r="M24" s="149" t="str">
        <f t="shared" si="15"/>
        <v/>
      </c>
      <c r="N24" s="145">
        <v>120</v>
      </c>
      <c r="O24" s="143">
        <v>52</v>
      </c>
      <c r="P24" s="144">
        <f t="shared" si="16"/>
        <v>0.43333333333333335</v>
      </c>
      <c r="Q24" s="146">
        <f t="shared" si="17"/>
        <v>-1</v>
      </c>
      <c r="R24" s="146">
        <f t="shared" si="18"/>
        <v>-1</v>
      </c>
      <c r="S24" s="266" t="str">
        <f t="shared" si="19"/>
        <v/>
      </c>
    </row>
    <row r="25" spans="1:19" ht="16.5" x14ac:dyDescent="0.25">
      <c r="A25" s="141" t="s">
        <v>412</v>
      </c>
      <c r="B25" s="142">
        <v>0</v>
      </c>
      <c r="C25" s="143">
        <v>0</v>
      </c>
      <c r="D25" s="144" t="str">
        <f t="shared" si="10"/>
        <v/>
      </c>
      <c r="E25" s="145">
        <v>80</v>
      </c>
      <c r="F25" s="143">
        <v>50</v>
      </c>
      <c r="G25" s="144">
        <f t="shared" si="11"/>
        <v>0.625</v>
      </c>
      <c r="H25" s="146">
        <f t="shared" si="12"/>
        <v>-1</v>
      </c>
      <c r="I25" s="146">
        <f t="shared" si="13"/>
        <v>-1</v>
      </c>
      <c r="J25" s="147" t="str">
        <f t="shared" si="14"/>
        <v/>
      </c>
      <c r="K25" s="148">
        <v>0</v>
      </c>
      <c r="L25" s="143">
        <v>0</v>
      </c>
      <c r="M25" s="149" t="str">
        <f t="shared" si="15"/>
        <v/>
      </c>
      <c r="N25" s="145">
        <v>80</v>
      </c>
      <c r="O25" s="143">
        <v>50</v>
      </c>
      <c r="P25" s="144">
        <f t="shared" si="16"/>
        <v>0.625</v>
      </c>
      <c r="Q25" s="146">
        <f t="shared" si="17"/>
        <v>-1</v>
      </c>
      <c r="R25" s="146">
        <f t="shared" si="18"/>
        <v>-1</v>
      </c>
      <c r="S25" s="266" t="str">
        <f t="shared" si="19"/>
        <v/>
      </c>
    </row>
    <row r="26" spans="1:19" ht="16.5" x14ac:dyDescent="0.25">
      <c r="A26" s="141" t="s">
        <v>91</v>
      </c>
      <c r="B26" s="142">
        <v>0</v>
      </c>
      <c r="C26" s="143">
        <v>0</v>
      </c>
      <c r="D26" s="144" t="str">
        <f t="shared" si="10"/>
        <v/>
      </c>
      <c r="E26" s="145">
        <v>0</v>
      </c>
      <c r="F26" s="143">
        <v>0</v>
      </c>
      <c r="G26" s="144" t="str">
        <f t="shared" si="11"/>
        <v/>
      </c>
      <c r="H26" s="146" t="str">
        <f t="shared" si="12"/>
        <v/>
      </c>
      <c r="I26" s="146" t="str">
        <f t="shared" si="13"/>
        <v/>
      </c>
      <c r="J26" s="147" t="str">
        <f t="shared" si="14"/>
        <v/>
      </c>
      <c r="K26" s="148">
        <v>0</v>
      </c>
      <c r="L26" s="143">
        <v>0</v>
      </c>
      <c r="M26" s="149" t="str">
        <f t="shared" si="15"/>
        <v/>
      </c>
      <c r="N26" s="145">
        <v>150</v>
      </c>
      <c r="O26" s="143">
        <v>123</v>
      </c>
      <c r="P26" s="144">
        <f t="shared" si="16"/>
        <v>0.82</v>
      </c>
      <c r="Q26" s="146">
        <f t="shared" si="17"/>
        <v>-1</v>
      </c>
      <c r="R26" s="146">
        <f t="shared" si="18"/>
        <v>-1</v>
      </c>
      <c r="S26" s="266" t="str">
        <f t="shared" si="19"/>
        <v/>
      </c>
    </row>
    <row r="27" spans="1:19" ht="16.5" x14ac:dyDescent="0.25">
      <c r="A27" s="141" t="s">
        <v>455</v>
      </c>
      <c r="B27" s="142">
        <v>0</v>
      </c>
      <c r="C27" s="143">
        <v>0</v>
      </c>
      <c r="D27" s="144" t="str">
        <f t="shared" si="10"/>
        <v/>
      </c>
      <c r="E27" s="145">
        <v>0</v>
      </c>
      <c r="F27" s="143">
        <v>0</v>
      </c>
      <c r="G27" s="144" t="str">
        <f t="shared" si="11"/>
        <v/>
      </c>
      <c r="H27" s="146" t="str">
        <f t="shared" si="12"/>
        <v/>
      </c>
      <c r="I27" s="146" t="str">
        <f t="shared" si="13"/>
        <v/>
      </c>
      <c r="J27" s="147" t="str">
        <f t="shared" si="14"/>
        <v/>
      </c>
      <c r="K27" s="148">
        <v>1346</v>
      </c>
      <c r="L27" s="143">
        <v>439</v>
      </c>
      <c r="M27" s="149">
        <f t="shared" si="15"/>
        <v>0.3261515601783061</v>
      </c>
      <c r="N27" s="145">
        <v>0</v>
      </c>
      <c r="O27" s="143">
        <v>0</v>
      </c>
      <c r="P27" s="144" t="str">
        <f t="shared" si="16"/>
        <v/>
      </c>
      <c r="Q27" s="146" t="str">
        <f t="shared" si="17"/>
        <v/>
      </c>
      <c r="R27" s="146" t="str">
        <f t="shared" si="18"/>
        <v/>
      </c>
      <c r="S27" s="266" t="str">
        <f t="shared" si="19"/>
        <v/>
      </c>
    </row>
    <row r="28" spans="1:19" ht="16.5" x14ac:dyDescent="0.25">
      <c r="A28" s="141" t="s">
        <v>456</v>
      </c>
      <c r="B28" s="142">
        <v>0</v>
      </c>
      <c r="C28" s="143">
        <v>0</v>
      </c>
      <c r="D28" s="144" t="str">
        <f t="shared" si="10"/>
        <v/>
      </c>
      <c r="E28" s="145">
        <v>0</v>
      </c>
      <c r="F28" s="143">
        <v>0</v>
      </c>
      <c r="G28" s="144" t="str">
        <f t="shared" si="11"/>
        <v/>
      </c>
      <c r="H28" s="146" t="str">
        <f t="shared" si="12"/>
        <v/>
      </c>
      <c r="I28" s="146" t="str">
        <f t="shared" si="13"/>
        <v/>
      </c>
      <c r="J28" s="147" t="str">
        <f t="shared" si="14"/>
        <v/>
      </c>
      <c r="K28" s="148">
        <v>0</v>
      </c>
      <c r="L28" s="143">
        <v>0</v>
      </c>
      <c r="M28" s="149" t="str">
        <f t="shared" si="15"/>
        <v/>
      </c>
      <c r="N28" s="145">
        <v>50</v>
      </c>
      <c r="O28" s="143">
        <v>30</v>
      </c>
      <c r="P28" s="144">
        <f t="shared" si="16"/>
        <v>0.6</v>
      </c>
      <c r="Q28" s="146">
        <f t="shared" si="17"/>
        <v>-1</v>
      </c>
      <c r="R28" s="146">
        <f t="shared" si="18"/>
        <v>-1</v>
      </c>
      <c r="S28" s="266" t="str">
        <f t="shared" si="19"/>
        <v/>
      </c>
    </row>
    <row r="29" spans="1:19" ht="17.25" thickBot="1" x14ac:dyDescent="0.3">
      <c r="A29" s="150" t="s">
        <v>364</v>
      </c>
      <c r="B29" s="151">
        <v>0</v>
      </c>
      <c r="C29" s="269">
        <v>0</v>
      </c>
      <c r="D29" s="152" t="str">
        <f t="shared" si="10"/>
        <v/>
      </c>
      <c r="E29" s="153">
        <v>152</v>
      </c>
      <c r="F29" s="269">
        <v>91</v>
      </c>
      <c r="G29" s="152">
        <f t="shared" si="11"/>
        <v>0.59868421052631582</v>
      </c>
      <c r="H29" s="154">
        <f t="shared" si="12"/>
        <v>-1</v>
      </c>
      <c r="I29" s="154">
        <f t="shared" si="13"/>
        <v>-1</v>
      </c>
      <c r="J29" s="155" t="str">
        <f t="shared" si="14"/>
        <v/>
      </c>
      <c r="K29" s="156">
        <v>760</v>
      </c>
      <c r="L29" s="269">
        <v>397</v>
      </c>
      <c r="M29" s="157">
        <f t="shared" si="15"/>
        <v>0.52236842105263159</v>
      </c>
      <c r="N29" s="153">
        <v>5168</v>
      </c>
      <c r="O29" s="269">
        <v>2935</v>
      </c>
      <c r="P29" s="152">
        <f t="shared" si="16"/>
        <v>0.5679179566563467</v>
      </c>
      <c r="Q29" s="154">
        <f t="shared" si="17"/>
        <v>-0.8529411764705882</v>
      </c>
      <c r="R29" s="154">
        <f t="shared" si="18"/>
        <v>-0.86473594548551957</v>
      </c>
      <c r="S29" s="267">
        <f t="shared" si="19"/>
        <v>-4.5549535603715108E-2</v>
      </c>
    </row>
    <row r="30" spans="1:19" ht="15.75" thickTop="1" x14ac:dyDescent="0.25"/>
    <row r="57" spans="4:4" ht="15.75" thickBot="1" x14ac:dyDescent="0.3"/>
    <row r="58" spans="4:4" ht="15.75" thickTop="1" x14ac:dyDescent="0.25">
      <c r="D58" s="185"/>
    </row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H8:J11 Q8:S11 H13:J15 Q13:S15">
    <cfRule type="cellIs" dxfId="146" priority="23" stopIfTrue="1" operator="lessThan">
      <formula>0</formula>
    </cfRule>
    <cfRule type="cellIs" dxfId="145" priority="24" stopIfTrue="1" operator="greaterThanOrEqual">
      <formula>0</formula>
    </cfRule>
  </conditionalFormatting>
  <conditionalFormatting sqref="H12:J12">
    <cfRule type="cellIs" dxfId="144" priority="17" stopIfTrue="1" operator="lessThan">
      <formula>0</formula>
    </cfRule>
    <cfRule type="cellIs" dxfId="143" priority="18" stopIfTrue="1" operator="greaterThanOrEqual">
      <formula>0</formula>
    </cfRule>
  </conditionalFormatting>
  <conditionalFormatting sqref="Q12:S12">
    <cfRule type="cellIs" dxfId="142" priority="15" stopIfTrue="1" operator="lessThan">
      <formula>0</formula>
    </cfRule>
    <cfRule type="cellIs" dxfId="141" priority="16" stopIfTrue="1" operator="greaterThanOrEqual">
      <formula>0</formula>
    </cfRule>
  </conditionalFormatting>
  <conditionalFormatting sqref="H16:J16 Q16:S16">
    <cfRule type="cellIs" dxfId="140" priority="11" stopIfTrue="1" operator="lessThan">
      <formula>0</formula>
    </cfRule>
    <cfRule type="cellIs" dxfId="139" priority="12" stopIfTrue="1" operator="greaterThanOrEqual">
      <formula>0</formula>
    </cfRule>
  </conditionalFormatting>
  <conditionalFormatting sqref="Q17:S20 H17:J29">
    <cfRule type="cellIs" dxfId="138" priority="7" stopIfTrue="1" operator="lessThan">
      <formula>0</formula>
    </cfRule>
    <cfRule type="cellIs" dxfId="137" priority="8" stopIfTrue="1" operator="greaterThanOrEqual">
      <formula>0</formula>
    </cfRule>
  </conditionalFormatting>
  <conditionalFormatting sqref="Q21:S29">
    <cfRule type="cellIs" dxfId="136" priority="3" stopIfTrue="1" operator="lessThan">
      <formula>0</formula>
    </cfRule>
    <cfRule type="cellIs" dxfId="135" priority="4" stopIfTrue="1" operator="greaterThanOrEqual">
      <formula>0</formula>
    </cfRule>
  </conditionalFormatting>
  <hyperlinks>
    <hyperlink ref="A1:B1" location="INDICE!A1" display="Volver al Indice" xr:uid="{039ECA1B-F632-4C4D-AA71-8D57CC697EC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C3F9-3FDB-4F28-BB25-292E5D66561A}">
  <dimension ref="A1:T74"/>
  <sheetViews>
    <sheetView zoomScale="90" zoomScaleNormal="90" workbookViewId="0">
      <selection sqref="A1:B1"/>
    </sheetView>
  </sheetViews>
  <sheetFormatPr baseColWidth="10" defaultRowHeight="15" x14ac:dyDescent="0.25"/>
  <cols>
    <col min="1" max="1" width="30.28515625" style="108" customWidth="1"/>
    <col min="2" max="3" width="11.140625" style="108" bestFit="1" customWidth="1"/>
    <col min="4" max="4" width="8.42578125" style="108" customWidth="1"/>
    <col min="5" max="5" width="11.140625" style="108" bestFit="1" customWidth="1"/>
    <col min="6" max="6" width="10.28515625" style="108" customWidth="1"/>
    <col min="7" max="7" width="8.28515625" style="108" customWidth="1"/>
    <col min="8" max="8" width="9.140625" style="108" bestFit="1" customWidth="1"/>
    <col min="9" max="9" width="9.42578125" style="108" customWidth="1"/>
    <col min="10" max="10" width="8.42578125" style="108" bestFit="1" customWidth="1"/>
    <col min="11" max="11" width="11.85546875" style="108" customWidth="1"/>
    <col min="12" max="12" width="11.28515625" style="108" bestFit="1" customWidth="1"/>
    <col min="13" max="13" width="8.5703125" style="108" bestFit="1" customWidth="1"/>
    <col min="14" max="14" width="11.28515625" style="108" bestFit="1" customWidth="1"/>
    <col min="15" max="15" width="11.140625" style="108" bestFit="1" customWidth="1"/>
    <col min="16" max="16" width="8.5703125" style="108" bestFit="1" customWidth="1"/>
    <col min="17" max="17" width="10.42578125" style="108" bestFit="1" customWidth="1"/>
    <col min="18" max="18" width="10.85546875" style="108" customWidth="1"/>
    <col min="19" max="19" width="8.7109375" style="108" bestFit="1" customWidth="1"/>
    <col min="20" max="20" width="11.42578125" style="108"/>
  </cols>
  <sheetData>
    <row r="1" spans="1:20" ht="15.75" x14ac:dyDescent="0.25">
      <c r="A1" s="362" t="s">
        <v>25</v>
      </c>
      <c r="B1" s="362"/>
    </row>
    <row r="2" spans="1:20" ht="15.75" thickBot="1" x14ac:dyDescent="0.3"/>
    <row r="3" spans="1:20" ht="18.75" thickTop="1" x14ac:dyDescent="0.25">
      <c r="A3" s="347" t="s">
        <v>81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9"/>
    </row>
    <row r="4" spans="1:20" ht="18.75" thickBot="1" x14ac:dyDescent="0.3">
      <c r="A4" s="350" t="s">
        <v>71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2"/>
    </row>
    <row r="5" spans="1:20" ht="16.5" thickTop="1" thickBot="1" x14ac:dyDescent="0.3">
      <c r="A5" s="353" t="s">
        <v>72</v>
      </c>
      <c r="B5" s="355" t="s">
        <v>73</v>
      </c>
      <c r="C5" s="355"/>
      <c r="D5" s="355"/>
      <c r="E5" s="355"/>
      <c r="F5" s="355"/>
      <c r="G5" s="355"/>
      <c r="H5" s="355"/>
      <c r="I5" s="355"/>
      <c r="J5" s="356"/>
      <c r="K5" s="357" t="s">
        <v>74</v>
      </c>
      <c r="L5" s="355"/>
      <c r="M5" s="355"/>
      <c r="N5" s="355"/>
      <c r="O5" s="355"/>
      <c r="P5" s="355"/>
      <c r="Q5" s="355"/>
      <c r="R5" s="355"/>
      <c r="S5" s="356"/>
    </row>
    <row r="6" spans="1:20" ht="16.5" x14ac:dyDescent="0.25">
      <c r="A6" s="354"/>
      <c r="B6" s="363">
        <v>43678</v>
      </c>
      <c r="C6" s="341"/>
      <c r="D6" s="342"/>
      <c r="E6" s="363">
        <v>43313</v>
      </c>
      <c r="F6" s="341"/>
      <c r="G6" s="342"/>
      <c r="H6" s="343" t="s">
        <v>75</v>
      </c>
      <c r="I6" s="344"/>
      <c r="J6" s="345"/>
      <c r="K6" s="360" t="s">
        <v>351</v>
      </c>
      <c r="L6" s="341"/>
      <c r="M6" s="361"/>
      <c r="N6" s="340" t="s">
        <v>352</v>
      </c>
      <c r="O6" s="341"/>
      <c r="P6" s="342"/>
      <c r="Q6" s="343" t="s">
        <v>75</v>
      </c>
      <c r="R6" s="344"/>
      <c r="S6" s="345"/>
      <c r="T6" s="109"/>
    </row>
    <row r="7" spans="1:20" ht="26.25" thickBot="1" x14ac:dyDescent="0.3">
      <c r="A7" s="354"/>
      <c r="B7" s="110" t="s">
        <v>50</v>
      </c>
      <c r="C7" s="111" t="s">
        <v>76</v>
      </c>
      <c r="D7" s="112" t="s">
        <v>77</v>
      </c>
      <c r="E7" s="113" t="s">
        <v>50</v>
      </c>
      <c r="F7" s="111" t="s">
        <v>76</v>
      </c>
      <c r="G7" s="112" t="s">
        <v>77</v>
      </c>
      <c r="H7" s="114" t="s">
        <v>78</v>
      </c>
      <c r="I7" s="114" t="s">
        <v>79</v>
      </c>
      <c r="J7" s="112" t="s">
        <v>77</v>
      </c>
      <c r="K7" s="115" t="s">
        <v>50</v>
      </c>
      <c r="L7" s="111" t="s">
        <v>76</v>
      </c>
      <c r="M7" s="116" t="s">
        <v>77</v>
      </c>
      <c r="N7" s="113" t="s">
        <v>50</v>
      </c>
      <c r="O7" s="117" t="s">
        <v>79</v>
      </c>
      <c r="P7" s="118" t="s">
        <v>77</v>
      </c>
      <c r="Q7" s="114" t="s">
        <v>78</v>
      </c>
      <c r="R7" s="114" t="s">
        <v>79</v>
      </c>
      <c r="S7" s="119" t="s">
        <v>77</v>
      </c>
      <c r="T7" s="120"/>
    </row>
    <row r="8" spans="1:20" ht="18" thickTop="1" thickBot="1" x14ac:dyDescent="0.3">
      <c r="A8" s="121" t="s">
        <v>80</v>
      </c>
      <c r="B8" s="122">
        <f>SUM(B9:B100)</f>
        <v>1642390</v>
      </c>
      <c r="C8" s="122">
        <f>SUM(C9:C100)</f>
        <v>1383998</v>
      </c>
      <c r="D8" s="124">
        <f>IFERROR(C8/B8,"")</f>
        <v>0.84267317750351622</v>
      </c>
      <c r="E8" s="125">
        <f>SUM(E9:E100)</f>
        <v>1550035</v>
      </c>
      <c r="F8" s="125">
        <f>SUM(F9:F100)</f>
        <v>1328247</v>
      </c>
      <c r="G8" s="124">
        <f>IFERROR(F8/E8,"")</f>
        <v>0.85691419871164198</v>
      </c>
      <c r="H8" s="126">
        <f>IFERROR(B8/E8-1,"")</f>
        <v>5.9582525555874621E-2</v>
      </c>
      <c r="I8" s="126">
        <f>IFERROR(C8/F8-1,"")</f>
        <v>4.197336790521633E-2</v>
      </c>
      <c r="J8" s="268">
        <f>IFERROR(D8-G8,"")</f>
        <v>-1.4241021208125759E-2</v>
      </c>
      <c r="K8" s="128">
        <f>SUM(K9:K100)</f>
        <v>12742472</v>
      </c>
      <c r="L8" s="128">
        <f>SUM(L9:L100)</f>
        <v>10478581</v>
      </c>
      <c r="M8" s="129">
        <f>IFERROR(L8/K8,"")</f>
        <v>0.82233502259216262</v>
      </c>
      <c r="N8" s="125">
        <f>SUM(N9:N100)</f>
        <v>11850820</v>
      </c>
      <c r="O8" s="125">
        <f>SUM(O9:O100)</f>
        <v>9912782</v>
      </c>
      <c r="P8" s="124">
        <f>IFERROR(O8/N8,"")</f>
        <v>0.83646380588009939</v>
      </c>
      <c r="Q8" s="126">
        <f>IFERROR(K8/N8-1,"")</f>
        <v>7.5239688055341425E-2</v>
      </c>
      <c r="R8" s="126">
        <f>IFERROR(L8/O8-1,"")</f>
        <v>5.7077720462328285E-2</v>
      </c>
      <c r="S8" s="268">
        <f>IFERROR(M8-P8,"")</f>
        <v>-1.4128783287936764E-2</v>
      </c>
      <c r="T8" s="130"/>
    </row>
    <row r="9" spans="1:20" ht="17.25" thickTop="1" x14ac:dyDescent="0.25">
      <c r="A9" s="131" t="s">
        <v>84</v>
      </c>
      <c r="B9" s="132">
        <v>579472</v>
      </c>
      <c r="C9" s="133">
        <v>500860</v>
      </c>
      <c r="D9" s="134">
        <f t="shared" ref="D9:D72" si="0">IFERROR(C9/B9,"")</f>
        <v>0.86433857028467298</v>
      </c>
      <c r="E9" s="135">
        <v>516958</v>
      </c>
      <c r="F9" s="133">
        <v>462939</v>
      </c>
      <c r="G9" s="134">
        <f t="shared" ref="G9:G72" si="1">IFERROR(F9/E9,"")</f>
        <v>0.89550601789700512</v>
      </c>
      <c r="H9" s="136">
        <f t="shared" ref="H9:H72" si="2">IFERROR(B9/E9-1,"")</f>
        <v>0.12092665168156791</v>
      </c>
      <c r="I9" s="136">
        <f t="shared" ref="I9:I72" si="3">IFERROR(C9/F9-1,"")</f>
        <v>8.191359984792812E-2</v>
      </c>
      <c r="J9" s="265">
        <f t="shared" ref="J9:J72" si="4">IFERROR(D9-G9,"")</f>
        <v>-3.1167447612332144E-2</v>
      </c>
      <c r="K9" s="138">
        <v>4453070</v>
      </c>
      <c r="L9" s="133">
        <v>3829271</v>
      </c>
      <c r="M9" s="139">
        <f t="shared" ref="M9:M72" si="5">IFERROR(L9/K9,"")</f>
        <v>0.85991709090582447</v>
      </c>
      <c r="N9" s="135">
        <v>4059402</v>
      </c>
      <c r="O9" s="133">
        <v>3565731</v>
      </c>
      <c r="P9" s="134">
        <f t="shared" ref="P9:P72" si="6">IFERROR(O9/N9,"")</f>
        <v>0.87838824536224791</v>
      </c>
      <c r="Q9" s="136">
        <f t="shared" ref="Q9:Q72" si="7">IFERROR(K9/N9-1,"")</f>
        <v>9.6976845358010877E-2</v>
      </c>
      <c r="R9" s="136">
        <f t="shared" ref="R9:R72" si="8">IFERROR(L9/O9-1,"")</f>
        <v>7.3909108679258262E-2</v>
      </c>
      <c r="S9" s="265">
        <f t="shared" ref="S9:S72" si="9">IFERROR(M9-P9,"")</f>
        <v>-1.8471154456423444E-2</v>
      </c>
      <c r="T9" s="140"/>
    </row>
    <row r="10" spans="1:20" ht="16.5" x14ac:dyDescent="0.25">
      <c r="A10" s="141" t="s">
        <v>85</v>
      </c>
      <c r="B10" s="142">
        <v>217506</v>
      </c>
      <c r="C10" s="143">
        <v>171987</v>
      </c>
      <c r="D10" s="144">
        <f t="shared" si="0"/>
        <v>0.79072301453753002</v>
      </c>
      <c r="E10" s="145">
        <v>209370</v>
      </c>
      <c r="F10" s="143">
        <v>176506</v>
      </c>
      <c r="G10" s="144">
        <f t="shared" si="1"/>
        <v>0.84303386349524767</v>
      </c>
      <c r="H10" s="146">
        <f t="shared" si="2"/>
        <v>3.8859435449204671E-2</v>
      </c>
      <c r="I10" s="146">
        <f t="shared" si="3"/>
        <v>-2.5602529092495385E-2</v>
      </c>
      <c r="J10" s="266">
        <f t="shared" si="4"/>
        <v>-5.2310848957717648E-2</v>
      </c>
      <c r="K10" s="148">
        <v>1734859</v>
      </c>
      <c r="L10" s="143">
        <v>1339695</v>
      </c>
      <c r="M10" s="149">
        <f t="shared" si="5"/>
        <v>0.77222125832704558</v>
      </c>
      <c r="N10" s="145">
        <v>1581182</v>
      </c>
      <c r="O10" s="143">
        <v>1297996</v>
      </c>
      <c r="P10" s="144">
        <f t="shared" si="6"/>
        <v>0.82090233761831344</v>
      </c>
      <c r="Q10" s="146">
        <f t="shared" si="7"/>
        <v>9.7191215179530221E-2</v>
      </c>
      <c r="R10" s="146">
        <f t="shared" si="8"/>
        <v>3.2125676812563286E-2</v>
      </c>
      <c r="S10" s="266">
        <f t="shared" si="9"/>
        <v>-4.8681079291267859E-2</v>
      </c>
      <c r="T10" s="140"/>
    </row>
    <row r="11" spans="1:20" ht="16.5" x14ac:dyDescent="0.25">
      <c r="A11" s="141" t="s">
        <v>86</v>
      </c>
      <c r="B11" s="142">
        <v>96908</v>
      </c>
      <c r="C11" s="143">
        <v>83152</v>
      </c>
      <c r="D11" s="144">
        <f t="shared" si="0"/>
        <v>0.85805093490733475</v>
      </c>
      <c r="E11" s="145">
        <v>121200</v>
      </c>
      <c r="F11" s="143">
        <v>104853</v>
      </c>
      <c r="G11" s="144">
        <f t="shared" si="1"/>
        <v>0.86512376237623767</v>
      </c>
      <c r="H11" s="146">
        <f t="shared" si="2"/>
        <v>-0.20042904290429042</v>
      </c>
      <c r="I11" s="146">
        <f t="shared" si="3"/>
        <v>-0.20696594279610503</v>
      </c>
      <c r="J11" s="266">
        <f t="shared" si="4"/>
        <v>-7.0728274689029202E-3</v>
      </c>
      <c r="K11" s="148">
        <v>836222</v>
      </c>
      <c r="L11" s="143">
        <v>664678</v>
      </c>
      <c r="M11" s="149">
        <f t="shared" si="5"/>
        <v>0.79485830317786421</v>
      </c>
      <c r="N11" s="145">
        <v>770520</v>
      </c>
      <c r="O11" s="143">
        <v>618854</v>
      </c>
      <c r="P11" s="144">
        <f t="shared" si="6"/>
        <v>0.80316409697347246</v>
      </c>
      <c r="Q11" s="146">
        <f t="shared" si="7"/>
        <v>8.5269688002907129E-2</v>
      </c>
      <c r="R11" s="146">
        <f t="shared" si="8"/>
        <v>7.4046544096022737E-2</v>
      </c>
      <c r="S11" s="266">
        <f t="shared" si="9"/>
        <v>-8.3057937956082517E-3</v>
      </c>
      <c r="T11" s="140"/>
    </row>
    <row r="12" spans="1:20" ht="16.5" x14ac:dyDescent="0.25">
      <c r="A12" s="141" t="s">
        <v>87</v>
      </c>
      <c r="B12" s="142">
        <v>76480</v>
      </c>
      <c r="C12" s="143">
        <v>70295</v>
      </c>
      <c r="D12" s="144">
        <f t="shared" si="0"/>
        <v>0.91912918410041844</v>
      </c>
      <c r="E12" s="145">
        <v>73408</v>
      </c>
      <c r="F12" s="143">
        <v>64225</v>
      </c>
      <c r="G12" s="144">
        <f t="shared" si="1"/>
        <v>0.8749046425457716</v>
      </c>
      <c r="H12" s="146">
        <f t="shared" si="2"/>
        <v>4.1848299912816023E-2</v>
      </c>
      <c r="I12" s="146">
        <f t="shared" si="3"/>
        <v>9.4511483067341473E-2</v>
      </c>
      <c r="J12" s="266">
        <f t="shared" si="4"/>
        <v>4.4224541554646835E-2</v>
      </c>
      <c r="K12" s="148">
        <v>594752</v>
      </c>
      <c r="L12" s="143">
        <v>533598</v>
      </c>
      <c r="M12" s="149">
        <f t="shared" si="5"/>
        <v>0.89717731087915631</v>
      </c>
      <c r="N12" s="145">
        <v>574240</v>
      </c>
      <c r="O12" s="143">
        <v>489695</v>
      </c>
      <c r="P12" s="144">
        <f t="shared" si="6"/>
        <v>0.852770618556701</v>
      </c>
      <c r="Q12" s="146">
        <f t="shared" si="7"/>
        <v>3.5720256338813039E-2</v>
      </c>
      <c r="R12" s="146">
        <f t="shared" si="8"/>
        <v>8.9653764077640252E-2</v>
      </c>
      <c r="S12" s="266">
        <f t="shared" si="9"/>
        <v>4.440669232245531E-2</v>
      </c>
      <c r="T12" s="140"/>
    </row>
    <row r="13" spans="1:20" ht="16.5" x14ac:dyDescent="0.25">
      <c r="A13" s="141" t="s">
        <v>91</v>
      </c>
      <c r="B13" s="142">
        <v>58234</v>
      </c>
      <c r="C13" s="143">
        <v>47855</v>
      </c>
      <c r="D13" s="144">
        <f t="shared" si="0"/>
        <v>0.82177078682556581</v>
      </c>
      <c r="E13" s="145">
        <v>28350</v>
      </c>
      <c r="F13" s="143">
        <v>22771</v>
      </c>
      <c r="G13" s="144">
        <f t="shared" si="1"/>
        <v>0.80320987654320986</v>
      </c>
      <c r="H13" s="146">
        <f t="shared" si="2"/>
        <v>1.0541093474426808</v>
      </c>
      <c r="I13" s="146">
        <f t="shared" si="3"/>
        <v>1.1015765666856967</v>
      </c>
      <c r="J13" s="266">
        <f t="shared" si="4"/>
        <v>1.8560910282355958E-2</v>
      </c>
      <c r="K13" s="148">
        <v>311716</v>
      </c>
      <c r="L13" s="143">
        <v>255446</v>
      </c>
      <c r="M13" s="149">
        <f t="shared" si="5"/>
        <v>0.81948311924957329</v>
      </c>
      <c r="N13" s="145">
        <v>219018</v>
      </c>
      <c r="O13" s="143">
        <v>172063</v>
      </c>
      <c r="P13" s="144">
        <f t="shared" si="6"/>
        <v>0.78561122830087027</v>
      </c>
      <c r="Q13" s="146">
        <f t="shared" si="7"/>
        <v>0.42324375165511507</v>
      </c>
      <c r="R13" s="146">
        <f t="shared" si="8"/>
        <v>0.48460738217978294</v>
      </c>
      <c r="S13" s="266">
        <f t="shared" si="9"/>
        <v>3.3871890948703021E-2</v>
      </c>
      <c r="T13" s="140"/>
    </row>
    <row r="14" spans="1:20" ht="16.5" x14ac:dyDescent="0.25">
      <c r="A14" s="141" t="s">
        <v>89</v>
      </c>
      <c r="B14" s="142">
        <v>57880</v>
      </c>
      <c r="C14" s="143">
        <v>51482</v>
      </c>
      <c r="D14" s="144">
        <f t="shared" si="0"/>
        <v>0.88946095369730482</v>
      </c>
      <c r="E14" s="145">
        <v>30570</v>
      </c>
      <c r="F14" s="143">
        <v>27632</v>
      </c>
      <c r="G14" s="144">
        <f t="shared" si="1"/>
        <v>0.90389270526660126</v>
      </c>
      <c r="H14" s="146">
        <f t="shared" si="2"/>
        <v>0.89335950278050369</v>
      </c>
      <c r="I14" s="146">
        <f t="shared" si="3"/>
        <v>0.86312970469021422</v>
      </c>
      <c r="J14" s="266">
        <f t="shared" si="4"/>
        <v>-1.4431751569296436E-2</v>
      </c>
      <c r="K14" s="148">
        <v>457634</v>
      </c>
      <c r="L14" s="143">
        <v>381018</v>
      </c>
      <c r="M14" s="149">
        <f t="shared" si="5"/>
        <v>0.83258236931696505</v>
      </c>
      <c r="N14" s="145">
        <v>243264</v>
      </c>
      <c r="O14" s="143">
        <v>210041</v>
      </c>
      <c r="P14" s="144">
        <f t="shared" si="6"/>
        <v>0.86342820968166267</v>
      </c>
      <c r="Q14" s="146">
        <f t="shared" si="7"/>
        <v>0.88122369113391219</v>
      </c>
      <c r="R14" s="146">
        <f t="shared" si="8"/>
        <v>0.81401726329621349</v>
      </c>
      <c r="S14" s="266">
        <f t="shared" si="9"/>
        <v>-3.0845840364697619E-2</v>
      </c>
      <c r="T14" s="140"/>
    </row>
    <row r="15" spans="1:20" ht="16.5" x14ac:dyDescent="0.25">
      <c r="A15" s="141" t="s">
        <v>88</v>
      </c>
      <c r="B15" s="142">
        <v>52735</v>
      </c>
      <c r="C15" s="143">
        <v>42393</v>
      </c>
      <c r="D15" s="144">
        <f t="shared" si="0"/>
        <v>0.80388736133497674</v>
      </c>
      <c r="E15" s="145">
        <v>31230</v>
      </c>
      <c r="F15" s="143">
        <v>25300</v>
      </c>
      <c r="G15" s="144">
        <f t="shared" si="1"/>
        <v>0.81011847582452767</v>
      </c>
      <c r="H15" s="146">
        <f t="shared" si="2"/>
        <v>0.68860070445084864</v>
      </c>
      <c r="I15" s="146">
        <f t="shared" si="3"/>
        <v>0.67561264822134381</v>
      </c>
      <c r="J15" s="266">
        <f t="shared" si="4"/>
        <v>-6.2311144895509374E-3</v>
      </c>
      <c r="K15" s="148">
        <v>351086</v>
      </c>
      <c r="L15" s="143">
        <v>286178</v>
      </c>
      <c r="M15" s="149">
        <f t="shared" si="5"/>
        <v>0.81512222076642193</v>
      </c>
      <c r="N15" s="145">
        <v>365048</v>
      </c>
      <c r="O15" s="143">
        <v>308803</v>
      </c>
      <c r="P15" s="144">
        <f t="shared" si="6"/>
        <v>0.84592437158948963</v>
      </c>
      <c r="Q15" s="146">
        <f t="shared" si="7"/>
        <v>-3.8247025048760763E-2</v>
      </c>
      <c r="R15" s="146">
        <f t="shared" si="8"/>
        <v>-7.3266775258012395E-2</v>
      </c>
      <c r="S15" s="266">
        <f t="shared" si="9"/>
        <v>-3.0802150823067698E-2</v>
      </c>
      <c r="T15" s="140"/>
    </row>
    <row r="16" spans="1:20" ht="16.5" x14ac:dyDescent="0.25">
      <c r="A16" s="141" t="s">
        <v>90</v>
      </c>
      <c r="B16" s="142">
        <v>46356</v>
      </c>
      <c r="C16" s="143">
        <v>42905</v>
      </c>
      <c r="D16" s="144">
        <f t="shared" si="0"/>
        <v>0.92555440503926134</v>
      </c>
      <c r="E16" s="145">
        <v>41100</v>
      </c>
      <c r="F16" s="143">
        <v>37956</v>
      </c>
      <c r="G16" s="144">
        <f t="shared" si="1"/>
        <v>0.92350364963503651</v>
      </c>
      <c r="H16" s="146">
        <f t="shared" si="2"/>
        <v>0.12788321167883221</v>
      </c>
      <c r="I16" s="146">
        <f t="shared" si="3"/>
        <v>0.13038781747286321</v>
      </c>
      <c r="J16" s="266">
        <f t="shared" si="4"/>
        <v>2.0507554042248355E-3</v>
      </c>
      <c r="K16" s="148">
        <v>331932</v>
      </c>
      <c r="L16" s="143">
        <v>290049</v>
      </c>
      <c r="M16" s="149">
        <f t="shared" si="5"/>
        <v>0.87382054155670441</v>
      </c>
      <c r="N16" s="145">
        <v>309900</v>
      </c>
      <c r="O16" s="143">
        <v>280854</v>
      </c>
      <c r="P16" s="144">
        <f t="shared" si="6"/>
        <v>0.90627299128751215</v>
      </c>
      <c r="Q16" s="146">
        <f t="shared" si="7"/>
        <v>7.1093901258470371E-2</v>
      </c>
      <c r="R16" s="146">
        <f t="shared" si="8"/>
        <v>3.2739430451408813E-2</v>
      </c>
      <c r="S16" s="266">
        <f t="shared" si="9"/>
        <v>-3.2452449730807742E-2</v>
      </c>
      <c r="T16" s="140"/>
    </row>
    <row r="17" spans="1:20" ht="16.5" x14ac:dyDescent="0.25">
      <c r="A17" s="141" t="s">
        <v>92</v>
      </c>
      <c r="B17" s="142">
        <v>43104</v>
      </c>
      <c r="C17" s="143">
        <v>31717</v>
      </c>
      <c r="D17" s="144">
        <f t="shared" si="0"/>
        <v>0.73582498144023756</v>
      </c>
      <c r="E17" s="145">
        <v>39884</v>
      </c>
      <c r="F17" s="143">
        <v>32993</v>
      </c>
      <c r="G17" s="144">
        <f t="shared" si="1"/>
        <v>0.82722394945341493</v>
      </c>
      <c r="H17" s="146">
        <f t="shared" si="2"/>
        <v>8.0734128974024655E-2</v>
      </c>
      <c r="I17" s="146">
        <f t="shared" si="3"/>
        <v>-3.8674870427060304E-2</v>
      </c>
      <c r="J17" s="266">
        <f t="shared" si="4"/>
        <v>-9.1398968013177373E-2</v>
      </c>
      <c r="K17" s="148">
        <v>326246</v>
      </c>
      <c r="L17" s="143">
        <v>250199</v>
      </c>
      <c r="M17" s="149">
        <f t="shared" si="5"/>
        <v>0.76690288923082583</v>
      </c>
      <c r="N17" s="145">
        <v>305872</v>
      </c>
      <c r="O17" s="143">
        <v>242657</v>
      </c>
      <c r="P17" s="144">
        <f t="shared" si="6"/>
        <v>0.79332858189046396</v>
      </c>
      <c r="Q17" s="146">
        <f t="shared" si="7"/>
        <v>6.660956216979641E-2</v>
      </c>
      <c r="R17" s="146">
        <f t="shared" si="8"/>
        <v>3.1080908442781441E-2</v>
      </c>
      <c r="S17" s="266">
        <f t="shared" si="9"/>
        <v>-2.6425692659638123E-2</v>
      </c>
      <c r="T17" s="140"/>
    </row>
    <row r="18" spans="1:20" ht="16.5" x14ac:dyDescent="0.25">
      <c r="A18" s="141" t="s">
        <v>95</v>
      </c>
      <c r="B18" s="142">
        <v>39630</v>
      </c>
      <c r="C18" s="143">
        <v>36287</v>
      </c>
      <c r="D18" s="144">
        <f t="shared" si="0"/>
        <v>0.91564471360080746</v>
      </c>
      <c r="E18" s="145">
        <v>30244</v>
      </c>
      <c r="F18" s="143">
        <v>27119</v>
      </c>
      <c r="G18" s="144">
        <f t="shared" si="1"/>
        <v>0.89667372040735349</v>
      </c>
      <c r="H18" s="146">
        <f t="shared" si="2"/>
        <v>0.31034254728210553</v>
      </c>
      <c r="I18" s="146">
        <f t="shared" si="3"/>
        <v>0.33806556288948708</v>
      </c>
      <c r="J18" s="266">
        <f t="shared" si="4"/>
        <v>1.8970993193453967E-2</v>
      </c>
      <c r="K18" s="148">
        <v>252919</v>
      </c>
      <c r="L18" s="143">
        <v>225132</v>
      </c>
      <c r="M18" s="149">
        <f t="shared" si="5"/>
        <v>0.89013478623590947</v>
      </c>
      <c r="N18" s="145">
        <v>234170</v>
      </c>
      <c r="O18" s="143">
        <v>204032</v>
      </c>
      <c r="P18" s="144">
        <f t="shared" si="6"/>
        <v>0.87129862920100787</v>
      </c>
      <c r="Q18" s="146">
        <f t="shared" si="7"/>
        <v>8.006576418841016E-2</v>
      </c>
      <c r="R18" s="146">
        <f t="shared" si="8"/>
        <v>0.10341515056461725</v>
      </c>
      <c r="S18" s="266">
        <f t="shared" si="9"/>
        <v>1.8836157034901602E-2</v>
      </c>
      <c r="T18" s="140"/>
    </row>
    <row r="19" spans="1:20" ht="16.5" x14ac:dyDescent="0.25">
      <c r="A19" s="141" t="s">
        <v>93</v>
      </c>
      <c r="B19" s="142">
        <v>39428</v>
      </c>
      <c r="C19" s="143">
        <v>32626</v>
      </c>
      <c r="D19" s="144">
        <f t="shared" si="0"/>
        <v>0.82748300700010147</v>
      </c>
      <c r="E19" s="145">
        <v>38786</v>
      </c>
      <c r="F19" s="143">
        <v>33463</v>
      </c>
      <c r="G19" s="144">
        <f t="shared" si="1"/>
        <v>0.86275975867581089</v>
      </c>
      <c r="H19" s="146">
        <f t="shared" si="2"/>
        <v>1.6552364255143504E-2</v>
      </c>
      <c r="I19" s="146">
        <f t="shared" si="3"/>
        <v>-2.5012700594686632E-2</v>
      </c>
      <c r="J19" s="266">
        <f t="shared" si="4"/>
        <v>-3.5276751675709428E-2</v>
      </c>
      <c r="K19" s="148">
        <v>324611</v>
      </c>
      <c r="L19" s="143">
        <v>267119</v>
      </c>
      <c r="M19" s="149">
        <f t="shared" si="5"/>
        <v>0.8228895508778199</v>
      </c>
      <c r="N19" s="145">
        <v>280996</v>
      </c>
      <c r="O19" s="143">
        <v>236910</v>
      </c>
      <c r="P19" s="144">
        <f t="shared" si="6"/>
        <v>0.84310808694785688</v>
      </c>
      <c r="Q19" s="146">
        <f t="shared" si="7"/>
        <v>0.15521573260829347</v>
      </c>
      <c r="R19" s="146">
        <f t="shared" si="8"/>
        <v>0.1275125575112912</v>
      </c>
      <c r="S19" s="266">
        <f t="shared" si="9"/>
        <v>-2.0218536070036985E-2</v>
      </c>
      <c r="T19" s="140"/>
    </row>
    <row r="20" spans="1:20" ht="16.5" x14ac:dyDescent="0.25">
      <c r="A20" s="141" t="s">
        <v>99</v>
      </c>
      <c r="B20" s="142">
        <v>33552</v>
      </c>
      <c r="C20" s="143">
        <v>23794</v>
      </c>
      <c r="D20" s="144">
        <f t="shared" si="0"/>
        <v>0.70916785884597044</v>
      </c>
      <c r="E20" s="145">
        <v>21312</v>
      </c>
      <c r="F20" s="143">
        <v>15368</v>
      </c>
      <c r="G20" s="144">
        <f t="shared" si="1"/>
        <v>0.72109609609609615</v>
      </c>
      <c r="H20" s="146">
        <f t="shared" si="2"/>
        <v>0.57432432432432434</v>
      </c>
      <c r="I20" s="146">
        <f t="shared" si="3"/>
        <v>0.54828214471629355</v>
      </c>
      <c r="J20" s="266">
        <f t="shared" si="4"/>
        <v>-1.1928237250125706E-2</v>
      </c>
      <c r="K20" s="148">
        <v>241851</v>
      </c>
      <c r="L20" s="143">
        <v>146684</v>
      </c>
      <c r="M20" s="149">
        <f t="shared" si="5"/>
        <v>0.60650565844259485</v>
      </c>
      <c r="N20" s="145">
        <v>172800</v>
      </c>
      <c r="O20" s="143">
        <v>122887</v>
      </c>
      <c r="P20" s="144">
        <f t="shared" si="6"/>
        <v>0.71115162037037039</v>
      </c>
      <c r="Q20" s="146">
        <f t="shared" si="7"/>
        <v>0.39960069444444435</v>
      </c>
      <c r="R20" s="146">
        <f t="shared" si="8"/>
        <v>0.19364945030800662</v>
      </c>
      <c r="S20" s="266">
        <f t="shared" si="9"/>
        <v>-0.10464596192777553</v>
      </c>
      <c r="T20" s="140"/>
    </row>
    <row r="21" spans="1:20" ht="16.5" x14ac:dyDescent="0.25">
      <c r="A21" s="141" t="s">
        <v>96</v>
      </c>
      <c r="B21" s="142">
        <v>32387</v>
      </c>
      <c r="C21" s="143">
        <v>26420</v>
      </c>
      <c r="D21" s="144">
        <f t="shared" si="0"/>
        <v>0.8157594096396702</v>
      </c>
      <c r="E21" s="145">
        <v>33890</v>
      </c>
      <c r="F21" s="143">
        <v>28037</v>
      </c>
      <c r="G21" s="144">
        <f t="shared" si="1"/>
        <v>0.82729418707583358</v>
      </c>
      <c r="H21" s="146">
        <f t="shared" si="2"/>
        <v>-4.43493655945707E-2</v>
      </c>
      <c r="I21" s="146">
        <f t="shared" si="3"/>
        <v>-5.7673788208438825E-2</v>
      </c>
      <c r="J21" s="266">
        <f t="shared" si="4"/>
        <v>-1.1534777436163379E-2</v>
      </c>
      <c r="K21" s="148">
        <v>262851</v>
      </c>
      <c r="L21" s="143">
        <v>220847</v>
      </c>
      <c r="M21" s="149">
        <f t="shared" si="5"/>
        <v>0.84019843942005168</v>
      </c>
      <c r="N21" s="145">
        <v>255156</v>
      </c>
      <c r="O21" s="143">
        <v>221230</v>
      </c>
      <c r="P21" s="144">
        <f t="shared" si="6"/>
        <v>0.86703820407907317</v>
      </c>
      <c r="Q21" s="146">
        <f t="shared" si="7"/>
        <v>3.0158020975403321E-2</v>
      </c>
      <c r="R21" s="146">
        <f t="shared" si="8"/>
        <v>-1.731229941689616E-3</v>
      </c>
      <c r="S21" s="266">
        <f t="shared" si="9"/>
        <v>-2.6839764659021492E-2</v>
      </c>
      <c r="T21" s="140"/>
    </row>
    <row r="22" spans="1:20" ht="16.5" x14ac:dyDescent="0.25">
      <c r="A22" s="141" t="s">
        <v>98</v>
      </c>
      <c r="B22" s="142">
        <v>32036</v>
      </c>
      <c r="C22" s="143">
        <v>23409</v>
      </c>
      <c r="D22" s="144">
        <f t="shared" si="0"/>
        <v>0.73070920214758395</v>
      </c>
      <c r="E22" s="145">
        <v>22500</v>
      </c>
      <c r="F22" s="143">
        <v>16393</v>
      </c>
      <c r="G22" s="144">
        <f t="shared" si="1"/>
        <v>0.72857777777777777</v>
      </c>
      <c r="H22" s="146">
        <f t="shared" si="2"/>
        <v>0.42382222222222232</v>
      </c>
      <c r="I22" s="146">
        <f t="shared" si="3"/>
        <v>0.42798755566400293</v>
      </c>
      <c r="J22" s="266">
        <f t="shared" si="4"/>
        <v>2.1314243698061786E-3</v>
      </c>
      <c r="K22" s="148">
        <v>231716</v>
      </c>
      <c r="L22" s="143">
        <v>157339</v>
      </c>
      <c r="M22" s="149">
        <f t="shared" si="5"/>
        <v>0.67901655474805367</v>
      </c>
      <c r="N22" s="145">
        <v>211320</v>
      </c>
      <c r="O22" s="143">
        <v>131249</v>
      </c>
      <c r="P22" s="144">
        <f t="shared" si="6"/>
        <v>0.62109123604012872</v>
      </c>
      <c r="Q22" s="146">
        <f t="shared" si="7"/>
        <v>9.6517130418322994E-2</v>
      </c>
      <c r="R22" s="146">
        <f t="shared" si="8"/>
        <v>0.19878246691403367</v>
      </c>
      <c r="S22" s="266">
        <f t="shared" si="9"/>
        <v>5.7925318707924944E-2</v>
      </c>
      <c r="T22" s="140"/>
    </row>
    <row r="23" spans="1:20" ht="16.5" x14ac:dyDescent="0.25">
      <c r="A23" s="141" t="s">
        <v>94</v>
      </c>
      <c r="B23" s="142">
        <v>29436</v>
      </c>
      <c r="C23" s="143">
        <v>26149</v>
      </c>
      <c r="D23" s="144">
        <f t="shared" si="0"/>
        <v>0.88833401277347468</v>
      </c>
      <c r="E23" s="145">
        <v>32882</v>
      </c>
      <c r="F23" s="143">
        <v>28910</v>
      </c>
      <c r="G23" s="144">
        <f t="shared" si="1"/>
        <v>0.87920442795450393</v>
      </c>
      <c r="H23" s="146">
        <f t="shared" si="2"/>
        <v>-0.10479897816434525</v>
      </c>
      <c r="I23" s="146">
        <f t="shared" si="3"/>
        <v>-9.5503286060186765E-2</v>
      </c>
      <c r="J23" s="266">
        <f t="shared" si="4"/>
        <v>9.1295848189707485E-3</v>
      </c>
      <c r="K23" s="148">
        <v>232214</v>
      </c>
      <c r="L23" s="143">
        <v>194097</v>
      </c>
      <c r="M23" s="149">
        <f t="shared" si="5"/>
        <v>0.83585399674438232</v>
      </c>
      <c r="N23" s="145">
        <v>232677</v>
      </c>
      <c r="O23" s="143">
        <v>198622</v>
      </c>
      <c r="P23" s="144">
        <f t="shared" si="6"/>
        <v>0.85363830546207831</v>
      </c>
      <c r="Q23" s="146">
        <f t="shared" si="7"/>
        <v>-1.9898829708135946E-3</v>
      </c>
      <c r="R23" s="146">
        <f t="shared" si="8"/>
        <v>-2.2781967757851573E-2</v>
      </c>
      <c r="S23" s="266">
        <f t="shared" si="9"/>
        <v>-1.7784308717695985E-2</v>
      </c>
      <c r="T23" s="140"/>
    </row>
    <row r="24" spans="1:20" ht="16.5" x14ac:dyDescent="0.25">
      <c r="A24" s="141" t="s">
        <v>97</v>
      </c>
      <c r="B24" s="142">
        <v>27532</v>
      </c>
      <c r="C24" s="143">
        <v>20616</v>
      </c>
      <c r="D24" s="144">
        <f t="shared" si="0"/>
        <v>0.74880139474066543</v>
      </c>
      <c r="E24" s="145">
        <v>26160</v>
      </c>
      <c r="F24" s="143">
        <v>18679</v>
      </c>
      <c r="G24" s="144">
        <f t="shared" si="1"/>
        <v>0.71402905198776756</v>
      </c>
      <c r="H24" s="146">
        <f t="shared" si="2"/>
        <v>5.2446483180428105E-2</v>
      </c>
      <c r="I24" s="146">
        <f t="shared" si="3"/>
        <v>0.10369934150650462</v>
      </c>
      <c r="J24" s="266">
        <f t="shared" si="4"/>
        <v>3.4772342752897867E-2</v>
      </c>
      <c r="K24" s="148">
        <v>188864</v>
      </c>
      <c r="L24" s="143">
        <v>147422</v>
      </c>
      <c r="M24" s="149">
        <f t="shared" si="5"/>
        <v>0.78057226363944421</v>
      </c>
      <c r="N24" s="145">
        <v>251940</v>
      </c>
      <c r="O24" s="143">
        <v>196829</v>
      </c>
      <c r="P24" s="144">
        <f t="shared" si="6"/>
        <v>0.78125347304913872</v>
      </c>
      <c r="Q24" s="146">
        <f t="shared" si="7"/>
        <v>-0.25036119711042315</v>
      </c>
      <c r="R24" s="146">
        <f t="shared" si="8"/>
        <v>-0.25101484029284304</v>
      </c>
      <c r="S24" s="266">
        <f t="shared" si="9"/>
        <v>-6.8120940969451649E-4</v>
      </c>
      <c r="T24" s="140"/>
    </row>
    <row r="25" spans="1:20" ht="16.5" x14ac:dyDescent="0.25">
      <c r="A25" s="141" t="s">
        <v>101</v>
      </c>
      <c r="B25" s="142">
        <v>26344</v>
      </c>
      <c r="C25" s="143">
        <v>23082</v>
      </c>
      <c r="D25" s="144">
        <f t="shared" si="0"/>
        <v>0.87617673853628908</v>
      </c>
      <c r="E25" s="145">
        <v>18352</v>
      </c>
      <c r="F25" s="143">
        <v>16330</v>
      </c>
      <c r="G25" s="144">
        <f t="shared" si="1"/>
        <v>0.88982127288578905</v>
      </c>
      <c r="H25" s="146">
        <f t="shared" si="2"/>
        <v>0.43548387096774199</v>
      </c>
      <c r="I25" s="146">
        <f t="shared" si="3"/>
        <v>0.41347213717085118</v>
      </c>
      <c r="J25" s="266">
        <f t="shared" si="4"/>
        <v>-1.364453434949997E-2</v>
      </c>
      <c r="K25" s="148">
        <v>167240</v>
      </c>
      <c r="L25" s="143">
        <v>142307</v>
      </c>
      <c r="M25" s="149">
        <f t="shared" si="5"/>
        <v>0.85091485290600333</v>
      </c>
      <c r="N25" s="145">
        <v>143856</v>
      </c>
      <c r="O25" s="143">
        <v>119876</v>
      </c>
      <c r="P25" s="144">
        <f t="shared" si="6"/>
        <v>0.83330552774997224</v>
      </c>
      <c r="Q25" s="146">
        <f t="shared" si="7"/>
        <v>0.16255144032921809</v>
      </c>
      <c r="R25" s="146">
        <f t="shared" si="8"/>
        <v>0.18711835563415535</v>
      </c>
      <c r="S25" s="266">
        <f t="shared" si="9"/>
        <v>1.7609325156031086E-2</v>
      </c>
      <c r="T25" s="140"/>
    </row>
    <row r="26" spans="1:20" ht="16.5" x14ac:dyDescent="0.25">
      <c r="A26" s="141" t="s">
        <v>100</v>
      </c>
      <c r="B26" s="142">
        <v>21484</v>
      </c>
      <c r="C26" s="143">
        <v>15624</v>
      </c>
      <c r="D26" s="144">
        <f t="shared" si="0"/>
        <v>0.72723887544218957</v>
      </c>
      <c r="E26" s="145">
        <v>27732</v>
      </c>
      <c r="F26" s="143">
        <v>22921</v>
      </c>
      <c r="G26" s="144">
        <f t="shared" si="1"/>
        <v>0.82651810183181884</v>
      </c>
      <c r="H26" s="146">
        <f t="shared" si="2"/>
        <v>-0.22529929323525166</v>
      </c>
      <c r="I26" s="146">
        <f t="shared" si="3"/>
        <v>-0.31835434754155578</v>
      </c>
      <c r="J26" s="266">
        <f t="shared" si="4"/>
        <v>-9.9279226389629271E-2</v>
      </c>
      <c r="K26" s="148">
        <v>201516</v>
      </c>
      <c r="L26" s="143">
        <v>150870</v>
      </c>
      <c r="M26" s="149">
        <f t="shared" si="5"/>
        <v>0.74867504317275058</v>
      </c>
      <c r="N26" s="145">
        <v>215752</v>
      </c>
      <c r="O26" s="143">
        <v>171322</v>
      </c>
      <c r="P26" s="144">
        <f t="shared" si="6"/>
        <v>0.79406911639289557</v>
      </c>
      <c r="Q26" s="146">
        <f t="shared" si="7"/>
        <v>-6.5983165857095183E-2</v>
      </c>
      <c r="R26" s="146">
        <f t="shared" si="8"/>
        <v>-0.11937754637466291</v>
      </c>
      <c r="S26" s="266">
        <f t="shared" si="9"/>
        <v>-4.5394073220144993E-2</v>
      </c>
      <c r="T26" s="140"/>
    </row>
    <row r="27" spans="1:20" ht="16.5" x14ac:dyDescent="0.25">
      <c r="A27" s="141" t="s">
        <v>106</v>
      </c>
      <c r="B27" s="142">
        <v>17484</v>
      </c>
      <c r="C27" s="143">
        <v>15746</v>
      </c>
      <c r="D27" s="144">
        <f t="shared" si="0"/>
        <v>0.90059482955845349</v>
      </c>
      <c r="E27" s="145">
        <v>12972</v>
      </c>
      <c r="F27" s="143">
        <v>11381</v>
      </c>
      <c r="G27" s="144">
        <f t="shared" si="1"/>
        <v>0.8773512180080173</v>
      </c>
      <c r="H27" s="146">
        <f t="shared" si="2"/>
        <v>0.34782608695652173</v>
      </c>
      <c r="I27" s="146">
        <f t="shared" si="3"/>
        <v>0.38353396010895358</v>
      </c>
      <c r="J27" s="266">
        <f t="shared" si="4"/>
        <v>2.3243611550436194E-2</v>
      </c>
      <c r="K27" s="148">
        <v>134232</v>
      </c>
      <c r="L27" s="143">
        <v>111276</v>
      </c>
      <c r="M27" s="149">
        <f t="shared" si="5"/>
        <v>0.82898265689254425</v>
      </c>
      <c r="N27" s="145">
        <v>95316</v>
      </c>
      <c r="O27" s="143">
        <v>78876</v>
      </c>
      <c r="P27" s="144">
        <f t="shared" si="6"/>
        <v>0.82752108775022037</v>
      </c>
      <c r="Q27" s="146">
        <f t="shared" si="7"/>
        <v>0.40828402366863914</v>
      </c>
      <c r="R27" s="146">
        <f t="shared" si="8"/>
        <v>0.41077133728890924</v>
      </c>
      <c r="S27" s="266">
        <f t="shared" si="9"/>
        <v>1.4615691423238708E-3</v>
      </c>
      <c r="T27" s="140"/>
    </row>
    <row r="28" spans="1:20" ht="16.5" x14ac:dyDescent="0.25">
      <c r="A28" s="141" t="s">
        <v>104</v>
      </c>
      <c r="B28" s="142">
        <v>17422</v>
      </c>
      <c r="C28" s="143">
        <v>16134</v>
      </c>
      <c r="D28" s="144">
        <f t="shared" si="0"/>
        <v>0.92607048559292848</v>
      </c>
      <c r="E28" s="145">
        <v>16217</v>
      </c>
      <c r="F28" s="143">
        <v>14663</v>
      </c>
      <c r="G28" s="144">
        <f t="shared" si="1"/>
        <v>0.90417463155947464</v>
      </c>
      <c r="H28" s="146">
        <f t="shared" si="2"/>
        <v>7.430474193747294E-2</v>
      </c>
      <c r="I28" s="146">
        <f t="shared" si="3"/>
        <v>0.10032053467912427</v>
      </c>
      <c r="J28" s="266">
        <f t="shared" si="4"/>
        <v>2.1895854033453843E-2</v>
      </c>
      <c r="K28" s="148">
        <v>128979</v>
      </c>
      <c r="L28" s="143">
        <v>116030</v>
      </c>
      <c r="M28" s="149">
        <f t="shared" si="5"/>
        <v>0.89960381147318558</v>
      </c>
      <c r="N28" s="145">
        <v>108856</v>
      </c>
      <c r="O28" s="143">
        <v>95074</v>
      </c>
      <c r="P28" s="144">
        <f t="shared" si="6"/>
        <v>0.87339237157345484</v>
      </c>
      <c r="Q28" s="146">
        <f t="shared" si="7"/>
        <v>0.18485889615639017</v>
      </c>
      <c r="R28" s="146">
        <f t="shared" si="8"/>
        <v>0.22041777983465516</v>
      </c>
      <c r="S28" s="266">
        <f t="shared" si="9"/>
        <v>2.6211439899730737E-2</v>
      </c>
      <c r="T28" s="140"/>
    </row>
    <row r="29" spans="1:20" ht="16.5" x14ac:dyDescent="0.25">
      <c r="A29" s="141" t="s">
        <v>102</v>
      </c>
      <c r="B29" s="142">
        <v>17112</v>
      </c>
      <c r="C29" s="143">
        <v>15513</v>
      </c>
      <c r="D29" s="144">
        <f t="shared" si="0"/>
        <v>0.90655680224403923</v>
      </c>
      <c r="E29" s="145">
        <v>16560</v>
      </c>
      <c r="F29" s="143">
        <v>15293</v>
      </c>
      <c r="G29" s="144">
        <f t="shared" si="1"/>
        <v>0.92349033816425119</v>
      </c>
      <c r="H29" s="146">
        <f t="shared" si="2"/>
        <v>3.3333333333333437E-2</v>
      </c>
      <c r="I29" s="146">
        <f t="shared" si="3"/>
        <v>1.4385666644870287E-2</v>
      </c>
      <c r="J29" s="266">
        <f t="shared" si="4"/>
        <v>-1.6933535920211962E-2</v>
      </c>
      <c r="K29" s="148">
        <v>133032</v>
      </c>
      <c r="L29" s="143">
        <v>117812</v>
      </c>
      <c r="M29" s="149">
        <f t="shared" si="5"/>
        <v>0.88559143664682183</v>
      </c>
      <c r="N29" s="145">
        <v>127017</v>
      </c>
      <c r="O29" s="143">
        <v>106594</v>
      </c>
      <c r="P29" s="144">
        <f t="shared" si="6"/>
        <v>0.83921049938197245</v>
      </c>
      <c r="Q29" s="146">
        <f t="shared" si="7"/>
        <v>4.7355865750253967E-2</v>
      </c>
      <c r="R29" s="146">
        <f t="shared" si="8"/>
        <v>0.10524044505319252</v>
      </c>
      <c r="S29" s="266">
        <f t="shared" si="9"/>
        <v>4.6380937264849376E-2</v>
      </c>
      <c r="T29" s="140"/>
    </row>
    <row r="30" spans="1:20" ht="16.5" x14ac:dyDescent="0.25">
      <c r="A30" s="141" t="s">
        <v>105</v>
      </c>
      <c r="B30" s="142">
        <v>13938</v>
      </c>
      <c r="C30" s="143">
        <v>13114</v>
      </c>
      <c r="D30" s="144">
        <f t="shared" si="0"/>
        <v>0.9408810446262017</v>
      </c>
      <c r="E30" s="145">
        <v>15858</v>
      </c>
      <c r="F30" s="143">
        <v>14561</v>
      </c>
      <c r="G30" s="144">
        <f t="shared" si="1"/>
        <v>0.91821162820027746</v>
      </c>
      <c r="H30" s="146">
        <f t="shared" si="2"/>
        <v>-0.12107453651153988</v>
      </c>
      <c r="I30" s="146">
        <f t="shared" si="3"/>
        <v>-9.9375042922876133E-2</v>
      </c>
      <c r="J30" s="266">
        <f t="shared" si="4"/>
        <v>2.2669416425924238E-2</v>
      </c>
      <c r="K30" s="148">
        <v>120194</v>
      </c>
      <c r="L30" s="143">
        <v>107212</v>
      </c>
      <c r="M30" s="149">
        <f t="shared" si="5"/>
        <v>0.8919912807627669</v>
      </c>
      <c r="N30" s="145">
        <v>135754</v>
      </c>
      <c r="O30" s="143">
        <v>122852</v>
      </c>
      <c r="P30" s="144">
        <f t="shared" si="6"/>
        <v>0.9049604431545295</v>
      </c>
      <c r="Q30" s="146">
        <f t="shared" si="7"/>
        <v>-0.11461909041354212</v>
      </c>
      <c r="R30" s="146">
        <f t="shared" si="8"/>
        <v>-0.1273076547390356</v>
      </c>
      <c r="S30" s="266">
        <f t="shared" si="9"/>
        <v>-1.2969162391762601E-2</v>
      </c>
      <c r="T30" s="140"/>
    </row>
    <row r="31" spans="1:20" ht="16.5" x14ac:dyDescent="0.25">
      <c r="A31" s="141" t="s">
        <v>82</v>
      </c>
      <c r="B31" s="142">
        <v>13702</v>
      </c>
      <c r="C31" s="143">
        <v>11573</v>
      </c>
      <c r="D31" s="144">
        <f t="shared" si="0"/>
        <v>0.84462122317909794</v>
      </c>
      <c r="E31" s="145">
        <v>18356</v>
      </c>
      <c r="F31" s="143">
        <v>14889</v>
      </c>
      <c r="G31" s="144">
        <f t="shared" si="1"/>
        <v>0.8111244279799521</v>
      </c>
      <c r="H31" s="146">
        <f t="shared" si="2"/>
        <v>-0.2535410764872521</v>
      </c>
      <c r="I31" s="146">
        <f t="shared" si="3"/>
        <v>-0.22271475586003087</v>
      </c>
      <c r="J31" s="266">
        <f t="shared" si="4"/>
        <v>3.3496795199145835E-2</v>
      </c>
      <c r="K31" s="148">
        <v>107185</v>
      </c>
      <c r="L31" s="143">
        <v>92480</v>
      </c>
      <c r="M31" s="149">
        <f t="shared" si="5"/>
        <v>0.86280729579698656</v>
      </c>
      <c r="N31" s="145">
        <v>183020</v>
      </c>
      <c r="O31" s="143">
        <v>148963</v>
      </c>
      <c r="P31" s="144">
        <f t="shared" si="6"/>
        <v>0.81391651185662772</v>
      </c>
      <c r="Q31" s="146">
        <f t="shared" si="7"/>
        <v>-0.41435362255491204</v>
      </c>
      <c r="R31" s="146">
        <f t="shared" si="8"/>
        <v>-0.37917469438719686</v>
      </c>
      <c r="S31" s="266">
        <f t="shared" si="9"/>
        <v>4.889078394035884E-2</v>
      </c>
      <c r="T31" s="140"/>
    </row>
    <row r="32" spans="1:20" ht="16.5" x14ac:dyDescent="0.25">
      <c r="A32" s="141" t="s">
        <v>83</v>
      </c>
      <c r="B32" s="142">
        <v>12936</v>
      </c>
      <c r="C32" s="143">
        <v>11216</v>
      </c>
      <c r="D32" s="144">
        <f t="shared" si="0"/>
        <v>0.86703772418058134</v>
      </c>
      <c r="E32" s="145">
        <v>9996</v>
      </c>
      <c r="F32" s="143">
        <v>8639</v>
      </c>
      <c r="G32" s="144">
        <f t="shared" si="1"/>
        <v>0.86424569827931175</v>
      </c>
      <c r="H32" s="146">
        <f t="shared" si="2"/>
        <v>0.29411764705882359</v>
      </c>
      <c r="I32" s="146">
        <f t="shared" si="3"/>
        <v>0.29829841416830649</v>
      </c>
      <c r="J32" s="266">
        <f t="shared" si="4"/>
        <v>2.7920259012695903E-3</v>
      </c>
      <c r="K32" s="148">
        <v>92352</v>
      </c>
      <c r="L32" s="143">
        <v>76983</v>
      </c>
      <c r="M32" s="149">
        <f t="shared" si="5"/>
        <v>0.83358238045738042</v>
      </c>
      <c r="N32" s="145">
        <v>75264</v>
      </c>
      <c r="O32" s="143">
        <v>61570</v>
      </c>
      <c r="P32" s="144">
        <f t="shared" si="6"/>
        <v>0.8180537840136054</v>
      </c>
      <c r="Q32" s="146">
        <f t="shared" si="7"/>
        <v>0.2270408163265305</v>
      </c>
      <c r="R32" s="146">
        <f t="shared" si="8"/>
        <v>0.25033295436089009</v>
      </c>
      <c r="S32" s="266">
        <f t="shared" si="9"/>
        <v>1.5528596443775022E-2</v>
      </c>
      <c r="T32" s="140"/>
    </row>
    <row r="33" spans="1:20" ht="16.5" x14ac:dyDescent="0.25">
      <c r="A33" s="141" t="s">
        <v>103</v>
      </c>
      <c r="B33" s="142">
        <v>10788</v>
      </c>
      <c r="C33" s="143">
        <v>9175</v>
      </c>
      <c r="D33" s="144">
        <f t="shared" si="0"/>
        <v>0.85048201705598814</v>
      </c>
      <c r="E33" s="145">
        <v>22086</v>
      </c>
      <c r="F33" s="143">
        <v>17660</v>
      </c>
      <c r="G33" s="144">
        <f t="shared" si="1"/>
        <v>0.79960155754776785</v>
      </c>
      <c r="H33" s="146">
        <f t="shared" si="2"/>
        <v>-0.51154577560445524</v>
      </c>
      <c r="I33" s="146">
        <f t="shared" si="3"/>
        <v>-0.48046432616081536</v>
      </c>
      <c r="J33" s="266">
        <f t="shared" si="4"/>
        <v>5.0880459508220288E-2</v>
      </c>
      <c r="K33" s="148">
        <v>128754</v>
      </c>
      <c r="L33" s="143">
        <v>105052</v>
      </c>
      <c r="M33" s="149">
        <f t="shared" si="5"/>
        <v>0.81591251533932929</v>
      </c>
      <c r="N33" s="145">
        <v>168558</v>
      </c>
      <c r="O33" s="143">
        <v>141925</v>
      </c>
      <c r="P33" s="144">
        <f t="shared" si="6"/>
        <v>0.84199504028286998</v>
      </c>
      <c r="Q33" s="146">
        <f t="shared" si="7"/>
        <v>-0.23614423521873773</v>
      </c>
      <c r="R33" s="146">
        <f t="shared" si="8"/>
        <v>-0.25980623568786332</v>
      </c>
      <c r="S33" s="266">
        <f t="shared" si="9"/>
        <v>-2.6082524943540686E-2</v>
      </c>
      <c r="T33" s="140"/>
    </row>
    <row r="34" spans="1:20" ht="16.5" x14ac:dyDescent="0.25">
      <c r="A34" s="141" t="s">
        <v>110</v>
      </c>
      <c r="B34" s="142">
        <v>8168</v>
      </c>
      <c r="C34" s="143">
        <v>4927</v>
      </c>
      <c r="D34" s="144">
        <f t="shared" si="0"/>
        <v>0.60320763956904999</v>
      </c>
      <c r="E34" s="145">
        <v>0</v>
      </c>
      <c r="F34" s="143">
        <v>0</v>
      </c>
      <c r="G34" s="144" t="str">
        <f t="shared" si="1"/>
        <v/>
      </c>
      <c r="H34" s="146" t="str">
        <f t="shared" si="2"/>
        <v/>
      </c>
      <c r="I34" s="146" t="str">
        <f t="shared" si="3"/>
        <v/>
      </c>
      <c r="J34" s="266" t="str">
        <f t="shared" si="4"/>
        <v/>
      </c>
      <c r="K34" s="148">
        <v>45184</v>
      </c>
      <c r="L34" s="143">
        <v>27829</v>
      </c>
      <c r="M34" s="149">
        <f t="shared" si="5"/>
        <v>0.61590385977337114</v>
      </c>
      <c r="N34" s="145">
        <v>0</v>
      </c>
      <c r="O34" s="143">
        <v>0</v>
      </c>
      <c r="P34" s="144" t="str">
        <f t="shared" si="6"/>
        <v/>
      </c>
      <c r="Q34" s="146" t="str">
        <f t="shared" si="7"/>
        <v/>
      </c>
      <c r="R34" s="146" t="str">
        <f t="shared" si="8"/>
        <v/>
      </c>
      <c r="S34" s="266" t="str">
        <f t="shared" si="9"/>
        <v/>
      </c>
      <c r="T34" s="140"/>
    </row>
    <row r="35" spans="1:20" ht="16.5" x14ac:dyDescent="0.25">
      <c r="A35" s="141" t="s">
        <v>108</v>
      </c>
      <c r="B35" s="142">
        <v>7936</v>
      </c>
      <c r="C35" s="143">
        <v>6373</v>
      </c>
      <c r="D35" s="144">
        <f t="shared" si="0"/>
        <v>0.80304939516129037</v>
      </c>
      <c r="E35" s="145">
        <v>9444</v>
      </c>
      <c r="F35" s="143">
        <v>5799</v>
      </c>
      <c r="G35" s="144">
        <f t="shared" si="1"/>
        <v>0.61404066073697583</v>
      </c>
      <c r="H35" s="146">
        <f t="shared" si="2"/>
        <v>-0.1596781024989411</v>
      </c>
      <c r="I35" s="146">
        <f t="shared" si="3"/>
        <v>9.8982583204000774E-2</v>
      </c>
      <c r="J35" s="266">
        <f t="shared" si="4"/>
        <v>0.18900873442431454</v>
      </c>
      <c r="K35" s="148">
        <v>84668</v>
      </c>
      <c r="L35" s="143">
        <v>53648</v>
      </c>
      <c r="M35" s="149">
        <f t="shared" si="5"/>
        <v>0.63362781688477343</v>
      </c>
      <c r="N35" s="145">
        <v>87876</v>
      </c>
      <c r="O35" s="143">
        <v>64010</v>
      </c>
      <c r="P35" s="144">
        <f t="shared" si="6"/>
        <v>0.72841276343939187</v>
      </c>
      <c r="Q35" s="146">
        <f t="shared" si="7"/>
        <v>-3.6505985707132815E-2</v>
      </c>
      <c r="R35" s="146">
        <f t="shared" si="8"/>
        <v>-0.16188095610060926</v>
      </c>
      <c r="S35" s="266">
        <f t="shared" si="9"/>
        <v>-9.4784946554618443E-2</v>
      </c>
      <c r="T35" s="140"/>
    </row>
    <row r="36" spans="1:20" ht="16.5" x14ac:dyDescent="0.25">
      <c r="A36" s="141" t="s">
        <v>109</v>
      </c>
      <c r="B36" s="142">
        <v>6500</v>
      </c>
      <c r="C36" s="143">
        <v>5415</v>
      </c>
      <c r="D36" s="144">
        <f t="shared" si="0"/>
        <v>0.83307692307692305</v>
      </c>
      <c r="E36" s="145">
        <v>7000</v>
      </c>
      <c r="F36" s="143">
        <v>5401</v>
      </c>
      <c r="G36" s="144">
        <f t="shared" si="1"/>
        <v>0.77157142857142857</v>
      </c>
      <c r="H36" s="146">
        <f t="shared" si="2"/>
        <v>-7.1428571428571397E-2</v>
      </c>
      <c r="I36" s="146">
        <f t="shared" si="3"/>
        <v>2.5921125717460747E-3</v>
      </c>
      <c r="J36" s="266">
        <f t="shared" si="4"/>
        <v>6.1505494505494474E-2</v>
      </c>
      <c r="K36" s="148">
        <v>51015</v>
      </c>
      <c r="L36" s="143">
        <v>37555</v>
      </c>
      <c r="M36" s="149">
        <f t="shared" si="5"/>
        <v>0.73615603253944917</v>
      </c>
      <c r="N36" s="145">
        <v>52009</v>
      </c>
      <c r="O36" s="143">
        <v>36995</v>
      </c>
      <c r="P36" s="144">
        <f t="shared" si="6"/>
        <v>0.71131919475475403</v>
      </c>
      <c r="Q36" s="146">
        <f t="shared" si="7"/>
        <v>-1.9112076755946061E-2</v>
      </c>
      <c r="R36" s="146">
        <f t="shared" si="8"/>
        <v>1.5137180700094621E-2</v>
      </c>
      <c r="S36" s="266">
        <f t="shared" si="9"/>
        <v>2.4836837784695143E-2</v>
      </c>
      <c r="T36" s="140"/>
    </row>
    <row r="37" spans="1:20" ht="16.5" x14ac:dyDescent="0.25">
      <c r="A37" s="141" t="s">
        <v>107</v>
      </c>
      <c r="B37" s="142">
        <v>2704</v>
      </c>
      <c r="C37" s="143">
        <v>2038</v>
      </c>
      <c r="D37" s="144">
        <f t="shared" si="0"/>
        <v>0.75369822485207105</v>
      </c>
      <c r="E37" s="145">
        <v>13564</v>
      </c>
      <c r="F37" s="143">
        <v>10504</v>
      </c>
      <c r="G37" s="144">
        <f t="shared" si="1"/>
        <v>0.77440283102329699</v>
      </c>
      <c r="H37" s="146">
        <f t="shared" si="2"/>
        <v>-0.80064877617222052</v>
      </c>
      <c r="I37" s="146">
        <f t="shared" si="3"/>
        <v>-0.80597867479055596</v>
      </c>
      <c r="J37" s="266">
        <f t="shared" si="4"/>
        <v>-2.0704606171225937E-2</v>
      </c>
      <c r="K37" s="148">
        <v>32802</v>
      </c>
      <c r="L37" s="143">
        <v>24520</v>
      </c>
      <c r="M37" s="149">
        <f t="shared" si="5"/>
        <v>0.74751539540271938</v>
      </c>
      <c r="N37" s="145">
        <v>66614</v>
      </c>
      <c r="O37" s="143">
        <v>41654</v>
      </c>
      <c r="P37" s="144">
        <f t="shared" si="6"/>
        <v>0.62530399015222027</v>
      </c>
      <c r="Q37" s="146">
        <f t="shared" si="7"/>
        <v>-0.50758098898129522</v>
      </c>
      <c r="R37" s="146">
        <f t="shared" si="8"/>
        <v>-0.41134104767849422</v>
      </c>
      <c r="S37" s="266">
        <f t="shared" si="9"/>
        <v>0.12221140525049912</v>
      </c>
      <c r="T37" s="140"/>
    </row>
    <row r="38" spans="1:20" ht="16.5" x14ac:dyDescent="0.25">
      <c r="A38" s="141" t="s">
        <v>111</v>
      </c>
      <c r="B38" s="142">
        <v>1368</v>
      </c>
      <c r="C38" s="143">
        <v>522</v>
      </c>
      <c r="D38" s="144">
        <f t="shared" si="0"/>
        <v>0.38157894736842107</v>
      </c>
      <c r="E38" s="145">
        <v>0</v>
      </c>
      <c r="F38" s="143">
        <v>0</v>
      </c>
      <c r="G38" s="144" t="str">
        <f t="shared" si="1"/>
        <v/>
      </c>
      <c r="H38" s="146" t="str">
        <f t="shared" si="2"/>
        <v/>
      </c>
      <c r="I38" s="146" t="str">
        <f t="shared" si="3"/>
        <v/>
      </c>
      <c r="J38" s="266" t="str">
        <f t="shared" si="4"/>
        <v/>
      </c>
      <c r="K38" s="148">
        <v>11400</v>
      </c>
      <c r="L38" s="143">
        <v>2168</v>
      </c>
      <c r="M38" s="149">
        <f t="shared" si="5"/>
        <v>0.19017543859649122</v>
      </c>
      <c r="N38" s="145">
        <v>0</v>
      </c>
      <c r="O38" s="143">
        <v>0</v>
      </c>
      <c r="P38" s="144" t="str">
        <f t="shared" si="6"/>
        <v/>
      </c>
      <c r="Q38" s="146" t="str">
        <f t="shared" si="7"/>
        <v/>
      </c>
      <c r="R38" s="146" t="str">
        <f t="shared" si="8"/>
        <v/>
      </c>
      <c r="S38" s="266" t="str">
        <f t="shared" si="9"/>
        <v/>
      </c>
      <c r="T38" s="140"/>
    </row>
    <row r="39" spans="1:20" ht="16.5" x14ac:dyDescent="0.25">
      <c r="A39" s="141" t="s">
        <v>112</v>
      </c>
      <c r="B39" s="142">
        <v>1128</v>
      </c>
      <c r="C39" s="143">
        <v>1128</v>
      </c>
      <c r="D39" s="144">
        <f t="shared" si="0"/>
        <v>1</v>
      </c>
      <c r="E39" s="145">
        <v>0</v>
      </c>
      <c r="F39" s="143">
        <v>0</v>
      </c>
      <c r="G39" s="144" t="str">
        <f t="shared" si="1"/>
        <v/>
      </c>
      <c r="H39" s="146" t="str">
        <f t="shared" si="2"/>
        <v/>
      </c>
      <c r="I39" s="146" t="str">
        <f t="shared" si="3"/>
        <v/>
      </c>
      <c r="J39" s="266" t="str">
        <f t="shared" si="4"/>
        <v/>
      </c>
      <c r="K39" s="148">
        <v>2497</v>
      </c>
      <c r="L39" s="143">
        <v>2353</v>
      </c>
      <c r="M39" s="149">
        <f t="shared" si="5"/>
        <v>0.94233079695634758</v>
      </c>
      <c r="N39" s="145">
        <v>0</v>
      </c>
      <c r="O39" s="143">
        <v>0</v>
      </c>
      <c r="P39" s="144" t="str">
        <f t="shared" si="6"/>
        <v/>
      </c>
      <c r="Q39" s="146" t="str">
        <f t="shared" si="7"/>
        <v/>
      </c>
      <c r="R39" s="146" t="str">
        <f t="shared" si="8"/>
        <v/>
      </c>
      <c r="S39" s="266" t="str">
        <f t="shared" si="9"/>
        <v/>
      </c>
      <c r="T39" s="140"/>
    </row>
    <row r="40" spans="1:20" ht="16.5" x14ac:dyDescent="0.25">
      <c r="A40" s="141" t="s">
        <v>390</v>
      </c>
      <c r="B40" s="142">
        <v>400</v>
      </c>
      <c r="C40" s="143">
        <v>232</v>
      </c>
      <c r="D40" s="144">
        <f t="shared" si="0"/>
        <v>0.57999999999999996</v>
      </c>
      <c r="E40" s="145">
        <v>0</v>
      </c>
      <c r="F40" s="143">
        <v>0</v>
      </c>
      <c r="G40" s="144" t="str">
        <f t="shared" si="1"/>
        <v/>
      </c>
      <c r="H40" s="146" t="str">
        <f t="shared" si="2"/>
        <v/>
      </c>
      <c r="I40" s="146" t="str">
        <f t="shared" si="3"/>
        <v/>
      </c>
      <c r="J40" s="266" t="str">
        <f t="shared" si="4"/>
        <v/>
      </c>
      <c r="K40" s="148">
        <v>400</v>
      </c>
      <c r="L40" s="143">
        <v>232</v>
      </c>
      <c r="M40" s="149">
        <f t="shared" si="5"/>
        <v>0.57999999999999996</v>
      </c>
      <c r="N40" s="145">
        <v>0</v>
      </c>
      <c r="O40" s="143">
        <v>0</v>
      </c>
      <c r="P40" s="144" t="str">
        <f t="shared" si="6"/>
        <v/>
      </c>
      <c r="Q40" s="146" t="str">
        <f t="shared" si="7"/>
        <v/>
      </c>
      <c r="R40" s="146" t="str">
        <f t="shared" si="8"/>
        <v/>
      </c>
      <c r="S40" s="266" t="str">
        <f t="shared" si="9"/>
        <v/>
      </c>
      <c r="T40" s="140"/>
    </row>
    <row r="41" spans="1:20" ht="16.5" x14ac:dyDescent="0.25">
      <c r="A41" s="141" t="s">
        <v>251</v>
      </c>
      <c r="B41" s="142">
        <v>300</v>
      </c>
      <c r="C41" s="143">
        <v>239</v>
      </c>
      <c r="D41" s="144">
        <f t="shared" si="0"/>
        <v>0.79666666666666663</v>
      </c>
      <c r="E41" s="145">
        <v>25392</v>
      </c>
      <c r="F41" s="143">
        <v>19835</v>
      </c>
      <c r="G41" s="144">
        <f t="shared" si="1"/>
        <v>0.78115154379332075</v>
      </c>
      <c r="H41" s="146">
        <f t="shared" si="2"/>
        <v>-0.98818525519848777</v>
      </c>
      <c r="I41" s="146">
        <f t="shared" si="3"/>
        <v>-0.9879505923871944</v>
      </c>
      <c r="J41" s="266">
        <f t="shared" si="4"/>
        <v>1.5515122873345888E-2</v>
      </c>
      <c r="K41" s="148">
        <v>74768</v>
      </c>
      <c r="L41" s="143">
        <v>60466</v>
      </c>
      <c r="M41" s="149">
        <f t="shared" si="5"/>
        <v>0.80871495827091799</v>
      </c>
      <c r="N41" s="145">
        <v>169844</v>
      </c>
      <c r="O41" s="143">
        <v>127356</v>
      </c>
      <c r="P41" s="144">
        <f t="shared" si="6"/>
        <v>0.74984103059277929</v>
      </c>
      <c r="Q41" s="146">
        <f t="shared" si="7"/>
        <v>-0.55978427262664565</v>
      </c>
      <c r="R41" s="146">
        <f t="shared" si="8"/>
        <v>-0.52522064135180124</v>
      </c>
      <c r="S41" s="266">
        <f t="shared" si="9"/>
        <v>5.8873927678138704E-2</v>
      </c>
      <c r="T41" s="140"/>
    </row>
    <row r="42" spans="1:20" ht="16.5" x14ac:dyDescent="0.25">
      <c r="A42" s="141" t="s">
        <v>457</v>
      </c>
      <c r="B42" s="142">
        <v>0</v>
      </c>
      <c r="C42" s="143">
        <v>0</v>
      </c>
      <c r="D42" s="144" t="str">
        <f t="shared" si="0"/>
        <v/>
      </c>
      <c r="E42" s="145">
        <v>0</v>
      </c>
      <c r="F42" s="143">
        <v>0</v>
      </c>
      <c r="G42" s="144" t="str">
        <f t="shared" si="1"/>
        <v/>
      </c>
      <c r="H42" s="146" t="str">
        <f t="shared" si="2"/>
        <v/>
      </c>
      <c r="I42" s="146" t="str">
        <f t="shared" si="3"/>
        <v/>
      </c>
      <c r="J42" s="266" t="str">
        <f t="shared" si="4"/>
        <v/>
      </c>
      <c r="K42" s="148">
        <v>0</v>
      </c>
      <c r="L42" s="143">
        <v>0</v>
      </c>
      <c r="M42" s="149" t="str">
        <f t="shared" si="5"/>
        <v/>
      </c>
      <c r="N42" s="145">
        <v>1290</v>
      </c>
      <c r="O42" s="143">
        <v>600</v>
      </c>
      <c r="P42" s="144">
        <f t="shared" si="6"/>
        <v>0.46511627906976744</v>
      </c>
      <c r="Q42" s="146">
        <f t="shared" si="7"/>
        <v>-1</v>
      </c>
      <c r="R42" s="146">
        <f t="shared" si="8"/>
        <v>-1</v>
      </c>
      <c r="S42" s="266" t="str">
        <f t="shared" si="9"/>
        <v/>
      </c>
    </row>
    <row r="43" spans="1:20" ht="16.5" x14ac:dyDescent="0.25">
      <c r="A43" s="141" t="s">
        <v>458</v>
      </c>
      <c r="B43" s="142">
        <v>0</v>
      </c>
      <c r="C43" s="143">
        <v>0</v>
      </c>
      <c r="D43" s="144" t="str">
        <f t="shared" si="0"/>
        <v/>
      </c>
      <c r="E43" s="145">
        <v>0</v>
      </c>
      <c r="F43" s="143">
        <v>0</v>
      </c>
      <c r="G43" s="144" t="str">
        <f t="shared" si="1"/>
        <v/>
      </c>
      <c r="H43" s="146" t="str">
        <f t="shared" si="2"/>
        <v/>
      </c>
      <c r="I43" s="146" t="str">
        <f t="shared" si="3"/>
        <v/>
      </c>
      <c r="J43" s="266" t="str">
        <f t="shared" si="4"/>
        <v/>
      </c>
      <c r="K43" s="148">
        <v>2999</v>
      </c>
      <c r="L43" s="143">
        <v>2177</v>
      </c>
      <c r="M43" s="149">
        <f t="shared" si="5"/>
        <v>0.72590863621207069</v>
      </c>
      <c r="N43" s="145">
        <v>0</v>
      </c>
      <c r="O43" s="143">
        <v>0</v>
      </c>
      <c r="P43" s="144" t="str">
        <f t="shared" si="6"/>
        <v/>
      </c>
      <c r="Q43" s="146" t="str">
        <f t="shared" si="7"/>
        <v/>
      </c>
      <c r="R43" s="146" t="str">
        <f t="shared" si="8"/>
        <v/>
      </c>
      <c r="S43" s="266" t="str">
        <f t="shared" si="9"/>
        <v/>
      </c>
    </row>
    <row r="44" spans="1:20" ht="16.5" x14ac:dyDescent="0.25">
      <c r="A44" s="141" t="s">
        <v>459</v>
      </c>
      <c r="B44" s="142">
        <v>0</v>
      </c>
      <c r="C44" s="143">
        <v>0</v>
      </c>
      <c r="D44" s="144" t="str">
        <f t="shared" si="0"/>
        <v/>
      </c>
      <c r="E44" s="145">
        <v>0</v>
      </c>
      <c r="F44" s="143">
        <v>0</v>
      </c>
      <c r="G44" s="144" t="str">
        <f t="shared" si="1"/>
        <v/>
      </c>
      <c r="H44" s="146" t="str">
        <f t="shared" si="2"/>
        <v/>
      </c>
      <c r="I44" s="146" t="str">
        <f t="shared" si="3"/>
        <v/>
      </c>
      <c r="J44" s="266" t="str">
        <f t="shared" si="4"/>
        <v/>
      </c>
      <c r="K44" s="148">
        <v>0</v>
      </c>
      <c r="L44" s="143">
        <v>0</v>
      </c>
      <c r="M44" s="149" t="str">
        <f t="shared" si="5"/>
        <v/>
      </c>
      <c r="N44" s="145">
        <v>285</v>
      </c>
      <c r="O44" s="143">
        <v>121</v>
      </c>
      <c r="P44" s="144">
        <f t="shared" si="6"/>
        <v>0.42456140350877192</v>
      </c>
      <c r="Q44" s="146">
        <f t="shared" si="7"/>
        <v>-1</v>
      </c>
      <c r="R44" s="146">
        <f t="shared" si="8"/>
        <v>-1</v>
      </c>
      <c r="S44" s="266" t="str">
        <f t="shared" si="9"/>
        <v/>
      </c>
    </row>
    <row r="45" spans="1:20" ht="16.5" x14ac:dyDescent="0.25">
      <c r="A45" s="141" t="s">
        <v>452</v>
      </c>
      <c r="B45" s="142">
        <v>0</v>
      </c>
      <c r="C45" s="143">
        <v>0</v>
      </c>
      <c r="D45" s="144" t="str">
        <f t="shared" si="0"/>
        <v/>
      </c>
      <c r="E45" s="145">
        <v>0</v>
      </c>
      <c r="F45" s="143">
        <v>0</v>
      </c>
      <c r="G45" s="144" t="str">
        <f t="shared" si="1"/>
        <v/>
      </c>
      <c r="H45" s="146" t="str">
        <f t="shared" si="2"/>
        <v/>
      </c>
      <c r="I45" s="146" t="str">
        <f t="shared" si="3"/>
        <v/>
      </c>
      <c r="J45" s="266" t="str">
        <f t="shared" si="4"/>
        <v/>
      </c>
      <c r="K45" s="148">
        <v>0</v>
      </c>
      <c r="L45" s="143">
        <v>0</v>
      </c>
      <c r="M45" s="149" t="str">
        <f t="shared" si="5"/>
        <v/>
      </c>
      <c r="N45" s="145">
        <v>236</v>
      </c>
      <c r="O45" s="143">
        <v>107</v>
      </c>
      <c r="P45" s="144">
        <f t="shared" si="6"/>
        <v>0.45338983050847459</v>
      </c>
      <c r="Q45" s="146">
        <f t="shared" si="7"/>
        <v>-1</v>
      </c>
      <c r="R45" s="146">
        <f t="shared" si="8"/>
        <v>-1</v>
      </c>
      <c r="S45" s="266" t="str">
        <f t="shared" si="9"/>
        <v/>
      </c>
    </row>
    <row r="46" spans="1:20" ht="16.5" x14ac:dyDescent="0.25">
      <c r="A46" s="141" t="s">
        <v>460</v>
      </c>
      <c r="B46" s="142">
        <v>0</v>
      </c>
      <c r="C46" s="143">
        <v>0</v>
      </c>
      <c r="D46" s="144" t="str">
        <f t="shared" si="0"/>
        <v/>
      </c>
      <c r="E46" s="145">
        <v>0</v>
      </c>
      <c r="F46" s="143">
        <v>0</v>
      </c>
      <c r="G46" s="144" t="str">
        <f t="shared" si="1"/>
        <v/>
      </c>
      <c r="H46" s="146" t="str">
        <f t="shared" si="2"/>
        <v/>
      </c>
      <c r="I46" s="146" t="str">
        <f t="shared" si="3"/>
        <v/>
      </c>
      <c r="J46" s="266" t="str">
        <f t="shared" si="4"/>
        <v/>
      </c>
      <c r="K46" s="148">
        <v>240</v>
      </c>
      <c r="L46" s="143">
        <v>196</v>
      </c>
      <c r="M46" s="149">
        <f t="shared" si="5"/>
        <v>0.81666666666666665</v>
      </c>
      <c r="N46" s="145">
        <v>160</v>
      </c>
      <c r="O46" s="143">
        <v>136</v>
      </c>
      <c r="P46" s="144">
        <f t="shared" si="6"/>
        <v>0.85</v>
      </c>
      <c r="Q46" s="146">
        <f t="shared" si="7"/>
        <v>0.5</v>
      </c>
      <c r="R46" s="146">
        <f t="shared" si="8"/>
        <v>0.44117647058823528</v>
      </c>
      <c r="S46" s="266">
        <f t="shared" si="9"/>
        <v>-3.3333333333333326E-2</v>
      </c>
    </row>
    <row r="47" spans="1:20" ht="16.5" x14ac:dyDescent="0.25">
      <c r="A47" s="141" t="s">
        <v>365</v>
      </c>
      <c r="B47" s="142">
        <v>0</v>
      </c>
      <c r="C47" s="143">
        <v>0</v>
      </c>
      <c r="D47" s="144" t="str">
        <f t="shared" si="0"/>
        <v/>
      </c>
      <c r="E47" s="145">
        <v>8592</v>
      </c>
      <c r="F47" s="143">
        <v>6269</v>
      </c>
      <c r="G47" s="144">
        <f t="shared" si="1"/>
        <v>0.72963221601489758</v>
      </c>
      <c r="H47" s="146">
        <f t="shared" si="2"/>
        <v>-1</v>
      </c>
      <c r="I47" s="146">
        <f t="shared" si="3"/>
        <v>-1</v>
      </c>
      <c r="J47" s="266" t="str">
        <f t="shared" si="4"/>
        <v/>
      </c>
      <c r="K47" s="148">
        <v>26800</v>
      </c>
      <c r="L47" s="143">
        <v>12327</v>
      </c>
      <c r="M47" s="149">
        <f t="shared" si="5"/>
        <v>0.45996268656716416</v>
      </c>
      <c r="N47" s="145">
        <v>70842</v>
      </c>
      <c r="O47" s="143">
        <v>42429</v>
      </c>
      <c r="P47" s="144">
        <f t="shared" si="6"/>
        <v>0.59892436690099093</v>
      </c>
      <c r="Q47" s="146">
        <f t="shared" si="7"/>
        <v>-0.62169334575534285</v>
      </c>
      <c r="R47" s="146">
        <f t="shared" si="8"/>
        <v>-0.70946758113554409</v>
      </c>
      <c r="S47" s="266">
        <f t="shared" si="9"/>
        <v>-0.13896168033382678</v>
      </c>
    </row>
    <row r="48" spans="1:20" ht="16.5" x14ac:dyDescent="0.25">
      <c r="A48" s="141" t="s">
        <v>461</v>
      </c>
      <c r="B48" s="142">
        <v>0</v>
      </c>
      <c r="C48" s="143">
        <v>0</v>
      </c>
      <c r="D48" s="144" t="str">
        <f t="shared" si="0"/>
        <v/>
      </c>
      <c r="E48" s="145">
        <v>0</v>
      </c>
      <c r="F48" s="143">
        <v>0</v>
      </c>
      <c r="G48" s="144" t="str">
        <f t="shared" si="1"/>
        <v/>
      </c>
      <c r="H48" s="146" t="str">
        <f t="shared" si="2"/>
        <v/>
      </c>
      <c r="I48" s="146" t="str">
        <f t="shared" si="3"/>
        <v/>
      </c>
      <c r="J48" s="266" t="str">
        <f t="shared" si="4"/>
        <v/>
      </c>
      <c r="K48" s="148">
        <v>19050</v>
      </c>
      <c r="L48" s="143">
        <v>14504</v>
      </c>
      <c r="M48" s="149">
        <f t="shared" si="5"/>
        <v>0.76136482939632544</v>
      </c>
      <c r="N48" s="145">
        <v>0</v>
      </c>
      <c r="O48" s="143">
        <v>0</v>
      </c>
      <c r="P48" s="144" t="str">
        <f t="shared" si="6"/>
        <v/>
      </c>
      <c r="Q48" s="146" t="str">
        <f t="shared" si="7"/>
        <v/>
      </c>
      <c r="R48" s="146" t="str">
        <f t="shared" si="8"/>
        <v/>
      </c>
      <c r="S48" s="266" t="str">
        <f t="shared" si="9"/>
        <v/>
      </c>
    </row>
    <row r="49" spans="1:19" ht="16.5" x14ac:dyDescent="0.25">
      <c r="A49" s="141" t="s">
        <v>453</v>
      </c>
      <c r="B49" s="142">
        <v>0</v>
      </c>
      <c r="C49" s="143">
        <v>0</v>
      </c>
      <c r="D49" s="144" t="str">
        <f t="shared" si="0"/>
        <v/>
      </c>
      <c r="E49" s="145">
        <v>0</v>
      </c>
      <c r="F49" s="143">
        <v>0</v>
      </c>
      <c r="G49" s="144" t="str">
        <f t="shared" si="1"/>
        <v/>
      </c>
      <c r="H49" s="146" t="str">
        <f t="shared" si="2"/>
        <v/>
      </c>
      <c r="I49" s="146" t="str">
        <f t="shared" si="3"/>
        <v/>
      </c>
      <c r="J49" s="266" t="str">
        <f t="shared" si="4"/>
        <v/>
      </c>
      <c r="K49" s="148">
        <v>360</v>
      </c>
      <c r="L49" s="143">
        <v>260</v>
      </c>
      <c r="M49" s="149">
        <f t="shared" si="5"/>
        <v>0.72222222222222221</v>
      </c>
      <c r="N49" s="145">
        <v>852</v>
      </c>
      <c r="O49" s="143">
        <v>571</v>
      </c>
      <c r="P49" s="144">
        <f t="shared" si="6"/>
        <v>0.67018779342723001</v>
      </c>
      <c r="Q49" s="146">
        <f t="shared" si="7"/>
        <v>-0.57746478873239437</v>
      </c>
      <c r="R49" s="146">
        <f t="shared" si="8"/>
        <v>-0.54465849387040288</v>
      </c>
      <c r="S49" s="266">
        <f t="shared" si="9"/>
        <v>5.2034428794992205E-2</v>
      </c>
    </row>
    <row r="50" spans="1:19" ht="16.5" x14ac:dyDescent="0.25">
      <c r="A50" s="141" t="s">
        <v>462</v>
      </c>
      <c r="B50" s="142">
        <v>0</v>
      </c>
      <c r="C50" s="143">
        <v>0</v>
      </c>
      <c r="D50" s="144" t="str">
        <f t="shared" si="0"/>
        <v/>
      </c>
      <c r="E50" s="145">
        <v>0</v>
      </c>
      <c r="F50" s="143">
        <v>0</v>
      </c>
      <c r="G50" s="144" t="str">
        <f t="shared" si="1"/>
        <v/>
      </c>
      <c r="H50" s="146" t="str">
        <f t="shared" si="2"/>
        <v/>
      </c>
      <c r="I50" s="146" t="str">
        <f t="shared" si="3"/>
        <v/>
      </c>
      <c r="J50" s="266" t="str">
        <f t="shared" si="4"/>
        <v/>
      </c>
      <c r="K50" s="148">
        <v>120</v>
      </c>
      <c r="L50" s="143">
        <v>104</v>
      </c>
      <c r="M50" s="149">
        <f t="shared" si="5"/>
        <v>0.8666666666666667</v>
      </c>
      <c r="N50" s="145">
        <v>720</v>
      </c>
      <c r="O50" s="143">
        <v>509</v>
      </c>
      <c r="P50" s="144">
        <f t="shared" si="6"/>
        <v>0.70694444444444449</v>
      </c>
      <c r="Q50" s="146">
        <f t="shared" si="7"/>
        <v>-0.83333333333333337</v>
      </c>
      <c r="R50" s="146">
        <f t="shared" si="8"/>
        <v>-0.79567779960707274</v>
      </c>
      <c r="S50" s="266">
        <f t="shared" si="9"/>
        <v>0.15972222222222221</v>
      </c>
    </row>
    <row r="51" spans="1:19" ht="16.5" x14ac:dyDescent="0.25">
      <c r="A51" s="141" t="s">
        <v>463</v>
      </c>
      <c r="B51" s="142">
        <v>0</v>
      </c>
      <c r="C51" s="143">
        <v>0</v>
      </c>
      <c r="D51" s="144" t="str">
        <f t="shared" si="0"/>
        <v/>
      </c>
      <c r="E51" s="145">
        <v>0</v>
      </c>
      <c r="F51" s="143">
        <v>0</v>
      </c>
      <c r="G51" s="144" t="str">
        <f t="shared" si="1"/>
        <v/>
      </c>
      <c r="H51" s="146" t="str">
        <f t="shared" si="2"/>
        <v/>
      </c>
      <c r="I51" s="146" t="str">
        <f t="shared" si="3"/>
        <v/>
      </c>
      <c r="J51" s="266" t="str">
        <f t="shared" si="4"/>
        <v/>
      </c>
      <c r="K51" s="148">
        <v>0</v>
      </c>
      <c r="L51" s="143">
        <v>0</v>
      </c>
      <c r="M51" s="149" t="str">
        <f t="shared" si="5"/>
        <v/>
      </c>
      <c r="N51" s="145">
        <v>176</v>
      </c>
      <c r="O51" s="143">
        <v>86</v>
      </c>
      <c r="P51" s="144">
        <f t="shared" si="6"/>
        <v>0.48863636363636365</v>
      </c>
      <c r="Q51" s="146">
        <f t="shared" si="7"/>
        <v>-1</v>
      </c>
      <c r="R51" s="146">
        <f t="shared" si="8"/>
        <v>-1</v>
      </c>
      <c r="S51" s="266" t="str">
        <f t="shared" si="9"/>
        <v/>
      </c>
    </row>
    <row r="52" spans="1:19" ht="16.5" x14ac:dyDescent="0.25">
      <c r="A52" s="141" t="s">
        <v>464</v>
      </c>
      <c r="B52" s="142">
        <v>0</v>
      </c>
      <c r="C52" s="143">
        <v>0</v>
      </c>
      <c r="D52" s="144" t="str">
        <f t="shared" si="0"/>
        <v/>
      </c>
      <c r="E52" s="145">
        <v>0</v>
      </c>
      <c r="F52" s="143">
        <v>0</v>
      </c>
      <c r="G52" s="144" t="str">
        <f t="shared" si="1"/>
        <v/>
      </c>
      <c r="H52" s="146" t="str">
        <f t="shared" si="2"/>
        <v/>
      </c>
      <c r="I52" s="146" t="str">
        <f t="shared" si="3"/>
        <v/>
      </c>
      <c r="J52" s="266" t="str">
        <f t="shared" si="4"/>
        <v/>
      </c>
      <c r="K52" s="148">
        <v>205</v>
      </c>
      <c r="L52" s="143">
        <v>87</v>
      </c>
      <c r="M52" s="149">
        <f t="shared" si="5"/>
        <v>0.42439024390243901</v>
      </c>
      <c r="N52" s="145">
        <v>0</v>
      </c>
      <c r="O52" s="143">
        <v>0</v>
      </c>
      <c r="P52" s="144" t="str">
        <f t="shared" si="6"/>
        <v/>
      </c>
      <c r="Q52" s="146" t="str">
        <f t="shared" si="7"/>
        <v/>
      </c>
      <c r="R52" s="146" t="str">
        <f t="shared" si="8"/>
        <v/>
      </c>
      <c r="S52" s="266" t="str">
        <f t="shared" si="9"/>
        <v/>
      </c>
    </row>
    <row r="53" spans="1:19" ht="16.5" x14ac:dyDescent="0.25">
      <c r="A53" s="141" t="s">
        <v>465</v>
      </c>
      <c r="B53" s="142">
        <v>0</v>
      </c>
      <c r="C53" s="143">
        <v>0</v>
      </c>
      <c r="D53" s="144" t="str">
        <f t="shared" si="0"/>
        <v/>
      </c>
      <c r="E53" s="145">
        <v>0</v>
      </c>
      <c r="F53" s="143">
        <v>0</v>
      </c>
      <c r="G53" s="144" t="str">
        <f t="shared" si="1"/>
        <v/>
      </c>
      <c r="H53" s="146" t="str">
        <f t="shared" si="2"/>
        <v/>
      </c>
      <c r="I53" s="146" t="str">
        <f t="shared" si="3"/>
        <v/>
      </c>
      <c r="J53" s="266" t="str">
        <f t="shared" si="4"/>
        <v/>
      </c>
      <c r="K53" s="148">
        <v>1042</v>
      </c>
      <c r="L53" s="143">
        <v>342</v>
      </c>
      <c r="M53" s="149">
        <f t="shared" si="5"/>
        <v>0.32821497120921306</v>
      </c>
      <c r="N53" s="145">
        <v>0</v>
      </c>
      <c r="O53" s="143">
        <v>0</v>
      </c>
      <c r="P53" s="144" t="str">
        <f t="shared" si="6"/>
        <v/>
      </c>
      <c r="Q53" s="146" t="str">
        <f t="shared" si="7"/>
        <v/>
      </c>
      <c r="R53" s="146" t="str">
        <f t="shared" si="8"/>
        <v/>
      </c>
      <c r="S53" s="266" t="str">
        <f t="shared" si="9"/>
        <v/>
      </c>
    </row>
    <row r="54" spans="1:19" ht="16.5" x14ac:dyDescent="0.25">
      <c r="A54" s="141" t="s">
        <v>413</v>
      </c>
      <c r="B54" s="142">
        <v>0</v>
      </c>
      <c r="C54" s="143">
        <v>0</v>
      </c>
      <c r="D54" s="144" t="str">
        <f t="shared" si="0"/>
        <v/>
      </c>
      <c r="E54" s="145">
        <v>0</v>
      </c>
      <c r="F54" s="143">
        <v>0</v>
      </c>
      <c r="G54" s="144" t="str">
        <f t="shared" si="1"/>
        <v/>
      </c>
      <c r="H54" s="146" t="str">
        <f t="shared" si="2"/>
        <v/>
      </c>
      <c r="I54" s="146" t="str">
        <f t="shared" si="3"/>
        <v/>
      </c>
      <c r="J54" s="266" t="str">
        <f t="shared" si="4"/>
        <v/>
      </c>
      <c r="K54" s="148">
        <v>0</v>
      </c>
      <c r="L54" s="143">
        <v>0</v>
      </c>
      <c r="M54" s="149" t="str">
        <f t="shared" si="5"/>
        <v/>
      </c>
      <c r="N54" s="145">
        <v>4947</v>
      </c>
      <c r="O54" s="143">
        <v>2520</v>
      </c>
      <c r="P54" s="144">
        <f t="shared" si="6"/>
        <v>0.50939963614311701</v>
      </c>
      <c r="Q54" s="146">
        <f t="shared" si="7"/>
        <v>-1</v>
      </c>
      <c r="R54" s="146">
        <f t="shared" si="8"/>
        <v>-1</v>
      </c>
      <c r="S54" s="266" t="str">
        <f t="shared" si="9"/>
        <v/>
      </c>
    </row>
    <row r="55" spans="1:19" ht="16.5" x14ac:dyDescent="0.25">
      <c r="A55" s="141" t="s">
        <v>466</v>
      </c>
      <c r="B55" s="142">
        <v>0</v>
      </c>
      <c r="C55" s="143">
        <v>0</v>
      </c>
      <c r="D55" s="144" t="str">
        <f t="shared" si="0"/>
        <v/>
      </c>
      <c r="E55" s="145">
        <v>0</v>
      </c>
      <c r="F55" s="143">
        <v>0</v>
      </c>
      <c r="G55" s="144" t="str">
        <f t="shared" si="1"/>
        <v/>
      </c>
      <c r="H55" s="146" t="str">
        <f t="shared" si="2"/>
        <v/>
      </c>
      <c r="I55" s="146" t="str">
        <f t="shared" si="3"/>
        <v/>
      </c>
      <c r="J55" s="266" t="str">
        <f t="shared" si="4"/>
        <v/>
      </c>
      <c r="K55" s="148">
        <v>0</v>
      </c>
      <c r="L55" s="143">
        <v>0</v>
      </c>
      <c r="M55" s="149" t="str">
        <f t="shared" si="5"/>
        <v/>
      </c>
      <c r="N55" s="145">
        <v>2280</v>
      </c>
      <c r="O55" s="143">
        <v>794</v>
      </c>
      <c r="P55" s="144">
        <f t="shared" si="6"/>
        <v>0.34824561403508769</v>
      </c>
      <c r="Q55" s="146">
        <f t="shared" si="7"/>
        <v>-1</v>
      </c>
      <c r="R55" s="146">
        <f t="shared" si="8"/>
        <v>-1</v>
      </c>
      <c r="S55" s="266" t="str">
        <f t="shared" si="9"/>
        <v/>
      </c>
    </row>
    <row r="56" spans="1:19" ht="16.5" x14ac:dyDescent="0.25">
      <c r="A56" s="141" t="s">
        <v>454</v>
      </c>
      <c r="B56" s="142">
        <v>0</v>
      </c>
      <c r="C56" s="143">
        <v>0</v>
      </c>
      <c r="D56" s="144" t="str">
        <f t="shared" si="0"/>
        <v/>
      </c>
      <c r="E56" s="145">
        <v>0</v>
      </c>
      <c r="F56" s="143">
        <v>0</v>
      </c>
      <c r="G56" s="144" t="str">
        <f t="shared" si="1"/>
        <v/>
      </c>
      <c r="H56" s="146" t="str">
        <f t="shared" si="2"/>
        <v/>
      </c>
      <c r="I56" s="146" t="str">
        <f t="shared" si="3"/>
        <v/>
      </c>
      <c r="J56" s="266" t="str">
        <f t="shared" si="4"/>
        <v/>
      </c>
      <c r="K56" s="148">
        <v>3272</v>
      </c>
      <c r="L56" s="143">
        <v>2391</v>
      </c>
      <c r="M56" s="149">
        <f t="shared" si="5"/>
        <v>0.73074572127139359</v>
      </c>
      <c r="N56" s="145">
        <v>120</v>
      </c>
      <c r="O56" s="143">
        <v>54</v>
      </c>
      <c r="P56" s="144">
        <f t="shared" si="6"/>
        <v>0.45</v>
      </c>
      <c r="Q56" s="146">
        <f t="shared" si="7"/>
        <v>26.266666666666666</v>
      </c>
      <c r="R56" s="146">
        <f t="shared" si="8"/>
        <v>43.277777777777779</v>
      </c>
      <c r="S56" s="266">
        <f t="shared" si="9"/>
        <v>0.28074572127139358</v>
      </c>
    </row>
    <row r="57" spans="1:19" ht="16.5" x14ac:dyDescent="0.25">
      <c r="A57" s="141" t="s">
        <v>467</v>
      </c>
      <c r="B57" s="142">
        <v>0</v>
      </c>
      <c r="C57" s="143">
        <v>0</v>
      </c>
      <c r="D57" s="144" t="str">
        <f t="shared" si="0"/>
        <v/>
      </c>
      <c r="E57" s="145">
        <v>0</v>
      </c>
      <c r="F57" s="143">
        <v>0</v>
      </c>
      <c r="G57" s="144" t="str">
        <f t="shared" si="1"/>
        <v/>
      </c>
      <c r="H57" s="146" t="str">
        <f t="shared" si="2"/>
        <v/>
      </c>
      <c r="I57" s="146" t="str">
        <f t="shared" si="3"/>
        <v/>
      </c>
      <c r="J57" s="266" t="str">
        <f t="shared" si="4"/>
        <v/>
      </c>
      <c r="K57" s="148">
        <v>122</v>
      </c>
      <c r="L57" s="143">
        <v>122</v>
      </c>
      <c r="M57" s="149">
        <f t="shared" si="5"/>
        <v>1</v>
      </c>
      <c r="N57" s="145">
        <v>0</v>
      </c>
      <c r="O57" s="143">
        <v>0</v>
      </c>
      <c r="P57" s="144" t="str">
        <f t="shared" si="6"/>
        <v/>
      </c>
      <c r="Q57" s="146" t="str">
        <f t="shared" si="7"/>
        <v/>
      </c>
      <c r="R57" s="146" t="str">
        <f t="shared" si="8"/>
        <v/>
      </c>
      <c r="S57" s="266" t="str">
        <f t="shared" si="9"/>
        <v/>
      </c>
    </row>
    <row r="58" spans="1:19" ht="16.5" x14ac:dyDescent="0.25">
      <c r="A58" s="141" t="s">
        <v>468</v>
      </c>
      <c r="B58" s="142">
        <v>0</v>
      </c>
      <c r="C58" s="143">
        <v>0</v>
      </c>
      <c r="D58" s="144" t="str">
        <f t="shared" si="0"/>
        <v/>
      </c>
      <c r="E58" s="145">
        <v>0</v>
      </c>
      <c r="F58" s="143">
        <v>0</v>
      </c>
      <c r="G58" s="144" t="str">
        <f t="shared" si="1"/>
        <v/>
      </c>
      <c r="H58" s="146" t="str">
        <f t="shared" si="2"/>
        <v/>
      </c>
      <c r="I58" s="146" t="str">
        <f t="shared" si="3"/>
        <v/>
      </c>
      <c r="J58" s="266" t="str">
        <f t="shared" si="4"/>
        <v/>
      </c>
      <c r="K58" s="148">
        <v>0</v>
      </c>
      <c r="L58" s="143">
        <v>0</v>
      </c>
      <c r="M58" s="149" t="str">
        <f t="shared" si="5"/>
        <v/>
      </c>
      <c r="N58" s="145">
        <v>240</v>
      </c>
      <c r="O58" s="143">
        <v>0</v>
      </c>
      <c r="P58" s="144">
        <f t="shared" si="6"/>
        <v>0</v>
      </c>
      <c r="Q58" s="146">
        <f t="shared" si="7"/>
        <v>-1</v>
      </c>
      <c r="R58" s="146" t="str">
        <f t="shared" si="8"/>
        <v/>
      </c>
      <c r="S58" s="266" t="str">
        <f t="shared" si="9"/>
        <v/>
      </c>
    </row>
    <row r="59" spans="1:19" ht="16.5" x14ac:dyDescent="0.25">
      <c r="A59" s="141" t="s">
        <v>469</v>
      </c>
      <c r="B59" s="142">
        <v>0</v>
      </c>
      <c r="C59" s="143">
        <v>0</v>
      </c>
      <c r="D59" s="144" t="str">
        <f t="shared" si="0"/>
        <v/>
      </c>
      <c r="E59" s="145">
        <v>0</v>
      </c>
      <c r="F59" s="143">
        <v>0</v>
      </c>
      <c r="G59" s="144" t="str">
        <f t="shared" si="1"/>
        <v/>
      </c>
      <c r="H59" s="146" t="str">
        <f t="shared" si="2"/>
        <v/>
      </c>
      <c r="I59" s="146" t="str">
        <f t="shared" si="3"/>
        <v/>
      </c>
      <c r="J59" s="266" t="str">
        <f t="shared" si="4"/>
        <v/>
      </c>
      <c r="K59" s="148">
        <v>0</v>
      </c>
      <c r="L59" s="143">
        <v>0</v>
      </c>
      <c r="M59" s="149" t="str">
        <f t="shared" si="5"/>
        <v/>
      </c>
      <c r="N59" s="145">
        <v>531</v>
      </c>
      <c r="O59" s="143">
        <v>160</v>
      </c>
      <c r="P59" s="144">
        <f t="shared" si="6"/>
        <v>0.30131826741996232</v>
      </c>
      <c r="Q59" s="146">
        <f t="shared" si="7"/>
        <v>-1</v>
      </c>
      <c r="R59" s="146">
        <f t="shared" si="8"/>
        <v>-1</v>
      </c>
      <c r="S59" s="266" t="str">
        <f t="shared" si="9"/>
        <v/>
      </c>
    </row>
    <row r="60" spans="1:19" ht="16.5" x14ac:dyDescent="0.25">
      <c r="A60" s="141" t="s">
        <v>412</v>
      </c>
      <c r="B60" s="142">
        <v>0</v>
      </c>
      <c r="C60" s="143">
        <v>0</v>
      </c>
      <c r="D60" s="144" t="str">
        <f t="shared" si="0"/>
        <v/>
      </c>
      <c r="E60" s="145">
        <v>80</v>
      </c>
      <c r="F60" s="143">
        <v>50</v>
      </c>
      <c r="G60" s="144">
        <f t="shared" si="1"/>
        <v>0.625</v>
      </c>
      <c r="H60" s="146">
        <f t="shared" si="2"/>
        <v>-1</v>
      </c>
      <c r="I60" s="146">
        <f t="shared" si="3"/>
        <v>-1</v>
      </c>
      <c r="J60" s="266" t="str">
        <f t="shared" si="4"/>
        <v/>
      </c>
      <c r="K60" s="148">
        <v>0</v>
      </c>
      <c r="L60" s="143">
        <v>0</v>
      </c>
      <c r="M60" s="149" t="str">
        <f t="shared" si="5"/>
        <v/>
      </c>
      <c r="N60" s="145">
        <v>460</v>
      </c>
      <c r="O60" s="143">
        <v>233</v>
      </c>
      <c r="P60" s="144">
        <f t="shared" si="6"/>
        <v>0.50652173913043474</v>
      </c>
      <c r="Q60" s="146">
        <f t="shared" si="7"/>
        <v>-1</v>
      </c>
      <c r="R60" s="146">
        <f t="shared" si="8"/>
        <v>-1</v>
      </c>
      <c r="S60" s="266" t="str">
        <f t="shared" si="9"/>
        <v/>
      </c>
    </row>
    <row r="61" spans="1:19" ht="16.5" x14ac:dyDescent="0.25">
      <c r="A61" s="141" t="s">
        <v>470</v>
      </c>
      <c r="B61" s="142">
        <v>0</v>
      </c>
      <c r="C61" s="143">
        <v>0</v>
      </c>
      <c r="D61" s="144" t="str">
        <f t="shared" si="0"/>
        <v/>
      </c>
      <c r="E61" s="145">
        <v>0</v>
      </c>
      <c r="F61" s="143">
        <v>0</v>
      </c>
      <c r="G61" s="144" t="str">
        <f t="shared" si="1"/>
        <v/>
      </c>
      <c r="H61" s="146" t="str">
        <f t="shared" si="2"/>
        <v/>
      </c>
      <c r="I61" s="146" t="str">
        <f t="shared" si="3"/>
        <v/>
      </c>
      <c r="J61" s="266" t="str">
        <f t="shared" si="4"/>
        <v/>
      </c>
      <c r="K61" s="148">
        <v>266</v>
      </c>
      <c r="L61" s="143">
        <v>84</v>
      </c>
      <c r="M61" s="149">
        <f t="shared" si="5"/>
        <v>0.31578947368421051</v>
      </c>
      <c r="N61" s="145">
        <v>0</v>
      </c>
      <c r="O61" s="143">
        <v>0</v>
      </c>
      <c r="P61" s="144" t="str">
        <f t="shared" si="6"/>
        <v/>
      </c>
      <c r="Q61" s="146" t="str">
        <f t="shared" si="7"/>
        <v/>
      </c>
      <c r="R61" s="146" t="str">
        <f t="shared" si="8"/>
        <v/>
      </c>
      <c r="S61" s="266" t="str">
        <f t="shared" si="9"/>
        <v/>
      </c>
    </row>
    <row r="62" spans="1:19" ht="16.5" x14ac:dyDescent="0.25">
      <c r="A62" s="141" t="s">
        <v>471</v>
      </c>
      <c r="B62" s="142">
        <v>0</v>
      </c>
      <c r="C62" s="143">
        <v>0</v>
      </c>
      <c r="D62" s="144" t="str">
        <f t="shared" si="0"/>
        <v/>
      </c>
      <c r="E62" s="145">
        <v>0</v>
      </c>
      <c r="F62" s="143">
        <v>0</v>
      </c>
      <c r="G62" s="144" t="str">
        <f t="shared" si="1"/>
        <v/>
      </c>
      <c r="H62" s="146" t="str">
        <f t="shared" si="2"/>
        <v/>
      </c>
      <c r="I62" s="146" t="str">
        <f t="shared" si="3"/>
        <v/>
      </c>
      <c r="J62" s="266" t="str">
        <f t="shared" si="4"/>
        <v/>
      </c>
      <c r="K62" s="148">
        <v>0</v>
      </c>
      <c r="L62" s="143">
        <v>0</v>
      </c>
      <c r="M62" s="149" t="str">
        <f t="shared" si="5"/>
        <v/>
      </c>
      <c r="N62" s="145">
        <v>136</v>
      </c>
      <c r="O62" s="143">
        <v>60</v>
      </c>
      <c r="P62" s="144">
        <f t="shared" si="6"/>
        <v>0.44117647058823528</v>
      </c>
      <c r="Q62" s="146">
        <f t="shared" si="7"/>
        <v>-1</v>
      </c>
      <c r="R62" s="146">
        <f t="shared" si="8"/>
        <v>-1</v>
      </c>
      <c r="S62" s="266" t="str">
        <f t="shared" si="9"/>
        <v/>
      </c>
    </row>
    <row r="63" spans="1:19" ht="16.5" x14ac:dyDescent="0.25">
      <c r="A63" s="141" t="s">
        <v>366</v>
      </c>
      <c r="B63" s="142">
        <v>0</v>
      </c>
      <c r="C63" s="143">
        <v>0</v>
      </c>
      <c r="D63" s="144" t="str">
        <f t="shared" si="0"/>
        <v/>
      </c>
      <c r="E63" s="145">
        <v>26890</v>
      </c>
      <c r="F63" s="143">
        <v>18549</v>
      </c>
      <c r="G63" s="144">
        <f t="shared" si="1"/>
        <v>0.689810338415768</v>
      </c>
      <c r="H63" s="146">
        <f t="shared" si="2"/>
        <v>-1</v>
      </c>
      <c r="I63" s="146">
        <f t="shared" si="3"/>
        <v>-1</v>
      </c>
      <c r="J63" s="266" t="str">
        <f t="shared" si="4"/>
        <v/>
      </c>
      <c r="K63" s="148">
        <v>35609</v>
      </c>
      <c r="L63" s="143">
        <v>26070</v>
      </c>
      <c r="M63" s="149">
        <f t="shared" si="5"/>
        <v>0.73211828470330531</v>
      </c>
      <c r="N63" s="145">
        <v>64090</v>
      </c>
      <c r="O63" s="143">
        <v>45111</v>
      </c>
      <c r="P63" s="144">
        <f t="shared" si="6"/>
        <v>0.703869558433453</v>
      </c>
      <c r="Q63" s="146">
        <f t="shared" si="7"/>
        <v>-0.44439070057731311</v>
      </c>
      <c r="R63" s="146">
        <f t="shared" si="8"/>
        <v>-0.42209217264081933</v>
      </c>
      <c r="S63" s="266">
        <f t="shared" si="9"/>
        <v>2.8248726269852309E-2</v>
      </c>
    </row>
    <row r="64" spans="1:19" ht="16.5" x14ac:dyDescent="0.25">
      <c r="A64" s="141" t="s">
        <v>367</v>
      </c>
      <c r="B64" s="142">
        <v>0</v>
      </c>
      <c r="C64" s="143">
        <v>0</v>
      </c>
      <c r="D64" s="144" t="str">
        <f t="shared" si="0"/>
        <v/>
      </c>
      <c r="E64" s="145">
        <v>2800</v>
      </c>
      <c r="F64" s="143">
        <v>2232</v>
      </c>
      <c r="G64" s="144">
        <f t="shared" si="1"/>
        <v>0.79714285714285715</v>
      </c>
      <c r="H64" s="146">
        <f t="shared" si="2"/>
        <v>-1</v>
      </c>
      <c r="I64" s="146">
        <f t="shared" si="3"/>
        <v>-1</v>
      </c>
      <c r="J64" s="266" t="str">
        <f t="shared" si="4"/>
        <v/>
      </c>
      <c r="K64" s="148">
        <v>3036</v>
      </c>
      <c r="L64" s="143">
        <v>2020</v>
      </c>
      <c r="M64" s="149">
        <f t="shared" si="5"/>
        <v>0.66534914361001318</v>
      </c>
      <c r="N64" s="145">
        <v>2800</v>
      </c>
      <c r="O64" s="143">
        <v>2232</v>
      </c>
      <c r="P64" s="144">
        <f t="shared" si="6"/>
        <v>0.79714285714285715</v>
      </c>
      <c r="Q64" s="146">
        <f t="shared" si="7"/>
        <v>8.4285714285714297E-2</v>
      </c>
      <c r="R64" s="146">
        <f t="shared" si="8"/>
        <v>-9.4982078853046548E-2</v>
      </c>
      <c r="S64" s="266">
        <f t="shared" si="9"/>
        <v>-0.13179371353284397</v>
      </c>
    </row>
    <row r="65" spans="1:19" ht="16.5" x14ac:dyDescent="0.25">
      <c r="A65" s="141" t="s">
        <v>456</v>
      </c>
      <c r="B65" s="142">
        <v>0</v>
      </c>
      <c r="C65" s="143">
        <v>0</v>
      </c>
      <c r="D65" s="144" t="str">
        <f t="shared" si="0"/>
        <v/>
      </c>
      <c r="E65" s="145">
        <v>0</v>
      </c>
      <c r="F65" s="143">
        <v>0</v>
      </c>
      <c r="G65" s="144" t="str">
        <f t="shared" si="1"/>
        <v/>
      </c>
      <c r="H65" s="146" t="str">
        <f t="shared" si="2"/>
        <v/>
      </c>
      <c r="I65" s="146" t="str">
        <f t="shared" si="3"/>
        <v/>
      </c>
      <c r="J65" s="266" t="str">
        <f t="shared" si="4"/>
        <v/>
      </c>
      <c r="K65" s="148">
        <v>0</v>
      </c>
      <c r="L65" s="143">
        <v>0</v>
      </c>
      <c r="M65" s="149" t="str">
        <f t="shared" si="5"/>
        <v/>
      </c>
      <c r="N65" s="145">
        <v>100</v>
      </c>
      <c r="O65" s="143">
        <v>60</v>
      </c>
      <c r="P65" s="144">
        <f t="shared" si="6"/>
        <v>0.6</v>
      </c>
      <c r="Q65" s="146">
        <f t="shared" si="7"/>
        <v>-1</v>
      </c>
      <c r="R65" s="146">
        <f t="shared" si="8"/>
        <v>-1</v>
      </c>
      <c r="S65" s="266" t="str">
        <f t="shared" si="9"/>
        <v/>
      </c>
    </row>
    <row r="66" spans="1:19" ht="16.5" x14ac:dyDescent="0.25">
      <c r="A66" s="141" t="s">
        <v>472</v>
      </c>
      <c r="B66" s="142">
        <v>0</v>
      </c>
      <c r="C66" s="143">
        <v>0</v>
      </c>
      <c r="D66" s="144" t="str">
        <f t="shared" si="0"/>
        <v/>
      </c>
      <c r="E66" s="145">
        <v>0</v>
      </c>
      <c r="F66" s="143">
        <v>0</v>
      </c>
      <c r="G66" s="144" t="str">
        <f t="shared" si="1"/>
        <v/>
      </c>
      <c r="H66" s="146" t="str">
        <f t="shared" si="2"/>
        <v/>
      </c>
      <c r="I66" s="146" t="str">
        <f t="shared" si="3"/>
        <v/>
      </c>
      <c r="J66" s="266" t="str">
        <f t="shared" si="4"/>
        <v/>
      </c>
      <c r="K66" s="148">
        <v>0</v>
      </c>
      <c r="L66" s="143">
        <v>0</v>
      </c>
      <c r="M66" s="149" t="str">
        <f t="shared" si="5"/>
        <v/>
      </c>
      <c r="N66" s="145">
        <v>400</v>
      </c>
      <c r="O66" s="143">
        <v>252</v>
      </c>
      <c r="P66" s="144">
        <f t="shared" si="6"/>
        <v>0.63</v>
      </c>
      <c r="Q66" s="146">
        <f t="shared" si="7"/>
        <v>-1</v>
      </c>
      <c r="R66" s="146">
        <f t="shared" si="8"/>
        <v>-1</v>
      </c>
      <c r="S66" s="266" t="str">
        <f t="shared" si="9"/>
        <v/>
      </c>
    </row>
    <row r="67" spans="1:19" ht="16.5" x14ac:dyDescent="0.25">
      <c r="A67" s="141" t="s">
        <v>473</v>
      </c>
      <c r="B67" s="142">
        <v>0</v>
      </c>
      <c r="C67" s="143">
        <v>0</v>
      </c>
      <c r="D67" s="144" t="str">
        <f t="shared" si="0"/>
        <v/>
      </c>
      <c r="E67" s="145">
        <v>0</v>
      </c>
      <c r="F67" s="143">
        <v>0</v>
      </c>
      <c r="G67" s="144" t="str">
        <f t="shared" si="1"/>
        <v/>
      </c>
      <c r="H67" s="146" t="str">
        <f t="shared" si="2"/>
        <v/>
      </c>
      <c r="I67" s="146" t="str">
        <f t="shared" si="3"/>
        <v/>
      </c>
      <c r="J67" s="266" t="str">
        <f t="shared" si="4"/>
        <v/>
      </c>
      <c r="K67" s="148">
        <v>256</v>
      </c>
      <c r="L67" s="143">
        <v>123</v>
      </c>
      <c r="M67" s="149">
        <f t="shared" si="5"/>
        <v>0.48046875</v>
      </c>
      <c r="N67" s="145">
        <v>0</v>
      </c>
      <c r="O67" s="143">
        <v>0</v>
      </c>
      <c r="P67" s="144" t="str">
        <f t="shared" si="6"/>
        <v/>
      </c>
      <c r="Q67" s="146" t="str">
        <f t="shared" si="7"/>
        <v/>
      </c>
      <c r="R67" s="146" t="str">
        <f t="shared" si="8"/>
        <v/>
      </c>
      <c r="S67" s="266" t="str">
        <f t="shared" si="9"/>
        <v/>
      </c>
    </row>
    <row r="68" spans="1:19" ht="16.5" x14ac:dyDescent="0.25">
      <c r="A68" s="141" t="s">
        <v>414</v>
      </c>
      <c r="B68" s="142">
        <v>0</v>
      </c>
      <c r="C68" s="143">
        <v>0</v>
      </c>
      <c r="D68" s="144" t="str">
        <f t="shared" si="0"/>
        <v/>
      </c>
      <c r="E68" s="145">
        <v>300</v>
      </c>
      <c r="F68" s="143">
        <v>127</v>
      </c>
      <c r="G68" s="144">
        <f t="shared" si="1"/>
        <v>0.42333333333333334</v>
      </c>
      <c r="H68" s="146">
        <f t="shared" si="2"/>
        <v>-1</v>
      </c>
      <c r="I68" s="146">
        <f t="shared" si="3"/>
        <v>-1</v>
      </c>
      <c r="J68" s="266" t="str">
        <f t="shared" si="4"/>
        <v/>
      </c>
      <c r="K68" s="148">
        <v>0</v>
      </c>
      <c r="L68" s="143">
        <v>0</v>
      </c>
      <c r="M68" s="149" t="str">
        <f t="shared" si="5"/>
        <v/>
      </c>
      <c r="N68" s="145">
        <v>2400</v>
      </c>
      <c r="O68" s="143">
        <v>1014</v>
      </c>
      <c r="P68" s="144">
        <f t="shared" si="6"/>
        <v>0.42249999999999999</v>
      </c>
      <c r="Q68" s="146">
        <f t="shared" si="7"/>
        <v>-1</v>
      </c>
      <c r="R68" s="146">
        <f t="shared" si="8"/>
        <v>-1</v>
      </c>
      <c r="S68" s="266" t="str">
        <f t="shared" si="9"/>
        <v/>
      </c>
    </row>
    <row r="69" spans="1:19" ht="16.5" x14ac:dyDescent="0.25">
      <c r="A69" s="141" t="s">
        <v>474</v>
      </c>
      <c r="B69" s="142">
        <v>0</v>
      </c>
      <c r="C69" s="143">
        <v>0</v>
      </c>
      <c r="D69" s="144" t="str">
        <f t="shared" si="0"/>
        <v/>
      </c>
      <c r="E69" s="145">
        <v>0</v>
      </c>
      <c r="F69" s="143">
        <v>0</v>
      </c>
      <c r="G69" s="144" t="str">
        <f t="shared" si="1"/>
        <v/>
      </c>
      <c r="H69" s="146" t="str">
        <f t="shared" si="2"/>
        <v/>
      </c>
      <c r="I69" s="146" t="str">
        <f t="shared" si="3"/>
        <v/>
      </c>
      <c r="J69" s="266" t="str">
        <f t="shared" si="4"/>
        <v/>
      </c>
      <c r="K69" s="148">
        <v>160</v>
      </c>
      <c r="L69" s="143">
        <v>158</v>
      </c>
      <c r="M69" s="149">
        <f t="shared" si="5"/>
        <v>0.98750000000000004</v>
      </c>
      <c r="N69" s="145">
        <v>0</v>
      </c>
      <c r="O69" s="143">
        <v>0</v>
      </c>
      <c r="P69" s="144" t="str">
        <f t="shared" si="6"/>
        <v/>
      </c>
      <c r="Q69" s="146" t="str">
        <f t="shared" si="7"/>
        <v/>
      </c>
      <c r="R69" s="146" t="str">
        <f t="shared" si="8"/>
        <v/>
      </c>
      <c r="S69" s="266" t="str">
        <f t="shared" si="9"/>
        <v/>
      </c>
    </row>
    <row r="70" spans="1:19" ht="16.5" x14ac:dyDescent="0.25">
      <c r="A70" s="141" t="s">
        <v>475</v>
      </c>
      <c r="B70" s="142">
        <v>0</v>
      </c>
      <c r="C70" s="143">
        <v>0</v>
      </c>
      <c r="D70" s="144" t="str">
        <f t="shared" si="0"/>
        <v/>
      </c>
      <c r="E70" s="145">
        <v>0</v>
      </c>
      <c r="F70" s="143">
        <v>0</v>
      </c>
      <c r="G70" s="144" t="str">
        <f t="shared" si="1"/>
        <v/>
      </c>
      <c r="H70" s="146" t="str">
        <f t="shared" si="2"/>
        <v/>
      </c>
      <c r="I70" s="146" t="str">
        <f t="shared" si="3"/>
        <v/>
      </c>
      <c r="J70" s="266" t="str">
        <f t="shared" si="4"/>
        <v/>
      </c>
      <c r="K70" s="148">
        <v>0</v>
      </c>
      <c r="L70" s="143">
        <v>0</v>
      </c>
      <c r="M70" s="149" t="str">
        <f t="shared" si="5"/>
        <v/>
      </c>
      <c r="N70" s="145">
        <v>314</v>
      </c>
      <c r="O70" s="143">
        <v>128</v>
      </c>
      <c r="P70" s="144">
        <f t="shared" si="6"/>
        <v>0.40764331210191085</v>
      </c>
      <c r="Q70" s="146">
        <f t="shared" si="7"/>
        <v>-1</v>
      </c>
      <c r="R70" s="146">
        <f t="shared" si="8"/>
        <v>-1</v>
      </c>
      <c r="S70" s="266" t="str">
        <f t="shared" si="9"/>
        <v/>
      </c>
    </row>
    <row r="71" spans="1:19" ht="16.5" x14ac:dyDescent="0.25">
      <c r="A71" s="141" t="s">
        <v>476</v>
      </c>
      <c r="B71" s="142">
        <v>0</v>
      </c>
      <c r="C71" s="143">
        <v>0</v>
      </c>
      <c r="D71" s="144" t="str">
        <f t="shared" si="0"/>
        <v/>
      </c>
      <c r="E71" s="145">
        <v>0</v>
      </c>
      <c r="F71" s="143">
        <v>0</v>
      </c>
      <c r="G71" s="144" t="str">
        <f t="shared" si="1"/>
        <v/>
      </c>
      <c r="H71" s="146" t="str">
        <f t="shared" si="2"/>
        <v/>
      </c>
      <c r="I71" s="146" t="str">
        <f t="shared" si="3"/>
        <v/>
      </c>
      <c r="J71" s="266" t="str">
        <f t="shared" si="4"/>
        <v/>
      </c>
      <c r="K71" s="148">
        <v>120</v>
      </c>
      <c r="L71" s="143">
        <v>51</v>
      </c>
      <c r="M71" s="149">
        <f t="shared" si="5"/>
        <v>0.42499999999999999</v>
      </c>
      <c r="N71" s="145">
        <v>0</v>
      </c>
      <c r="O71" s="143">
        <v>0</v>
      </c>
      <c r="P71" s="144" t="str">
        <f t="shared" si="6"/>
        <v/>
      </c>
      <c r="Q71" s="146" t="str">
        <f t="shared" si="7"/>
        <v/>
      </c>
      <c r="R71" s="146" t="str">
        <f t="shared" si="8"/>
        <v/>
      </c>
      <c r="S71" s="266" t="str">
        <f t="shared" si="9"/>
        <v/>
      </c>
    </row>
    <row r="72" spans="1:19" ht="16.5" x14ac:dyDescent="0.25">
      <c r="A72" s="141" t="s">
        <v>477</v>
      </c>
      <c r="B72" s="142">
        <v>0</v>
      </c>
      <c r="C72" s="143">
        <v>0</v>
      </c>
      <c r="D72" s="144" t="str">
        <f t="shared" si="0"/>
        <v/>
      </c>
      <c r="E72" s="145">
        <v>0</v>
      </c>
      <c r="F72" s="143">
        <v>0</v>
      </c>
      <c r="G72" s="144" t="str">
        <f t="shared" si="1"/>
        <v/>
      </c>
      <c r="H72" s="146" t="str">
        <f t="shared" si="2"/>
        <v/>
      </c>
      <c r="I72" s="146" t="str">
        <f t="shared" si="3"/>
        <v/>
      </c>
      <c r="J72" s="266" t="str">
        <f t="shared" si="4"/>
        <v/>
      </c>
      <c r="K72" s="148">
        <v>54</v>
      </c>
      <c r="L72" s="143">
        <v>0</v>
      </c>
      <c r="M72" s="149">
        <f t="shared" si="5"/>
        <v>0</v>
      </c>
      <c r="N72" s="145">
        <v>0</v>
      </c>
      <c r="O72" s="143">
        <v>0</v>
      </c>
      <c r="P72" s="144" t="str">
        <f t="shared" si="6"/>
        <v/>
      </c>
      <c r="Q72" s="146" t="str">
        <f t="shared" si="7"/>
        <v/>
      </c>
      <c r="R72" s="146" t="str">
        <f t="shared" si="8"/>
        <v/>
      </c>
      <c r="S72" s="266" t="str">
        <f t="shared" si="9"/>
        <v/>
      </c>
    </row>
    <row r="73" spans="1:19" ht="17.25" thickBot="1" x14ac:dyDescent="0.3">
      <c r="A73" s="150" t="s">
        <v>478</v>
      </c>
      <c r="B73" s="151">
        <v>0</v>
      </c>
      <c r="C73" s="269">
        <v>0</v>
      </c>
      <c r="D73" s="152" t="str">
        <f t="shared" ref="D73" si="10">IFERROR(C73/B73,"")</f>
        <v/>
      </c>
      <c r="E73" s="153">
        <v>0</v>
      </c>
      <c r="F73" s="269">
        <v>0</v>
      </c>
      <c r="G73" s="152" t="str">
        <f t="shared" ref="G73" si="11">IFERROR(F73/E73,"")</f>
        <v/>
      </c>
      <c r="H73" s="154" t="str">
        <f t="shared" ref="H73:I73" si="12">IFERROR(B73/E73-1,"")</f>
        <v/>
      </c>
      <c r="I73" s="154" t="str">
        <f t="shared" si="12"/>
        <v/>
      </c>
      <c r="J73" s="267" t="str">
        <f t="shared" ref="J73" si="13">IFERROR(D73-G73,"")</f>
        <v/>
      </c>
      <c r="K73" s="156">
        <v>0</v>
      </c>
      <c r="L73" s="269">
        <v>0</v>
      </c>
      <c r="M73" s="157" t="str">
        <f t="shared" ref="M73" si="14">IFERROR(L73/K73,"")</f>
        <v/>
      </c>
      <c r="N73" s="153">
        <v>200</v>
      </c>
      <c r="O73" s="269">
        <v>85</v>
      </c>
      <c r="P73" s="152">
        <f t="shared" ref="P73" si="15">IFERROR(O73/N73,"")</f>
        <v>0.42499999999999999</v>
      </c>
      <c r="Q73" s="154">
        <f t="shared" ref="Q73:R73" si="16">IFERROR(K73/N73-1,"")</f>
        <v>-1</v>
      </c>
      <c r="R73" s="154">
        <f t="shared" si="16"/>
        <v>-1</v>
      </c>
      <c r="S73" s="267" t="str">
        <f t="shared" ref="S73" si="17">IFERROR(M73-P73,"")</f>
        <v/>
      </c>
    </row>
    <row r="74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H8:J26 Q8:S26">
    <cfRule type="cellIs" dxfId="134" priority="77" stopIfTrue="1" operator="lessThan">
      <formula>0</formula>
    </cfRule>
    <cfRule type="cellIs" dxfId="133" priority="78" stopIfTrue="1" operator="greaterThanOrEqual">
      <formula>0</formula>
    </cfRule>
  </conditionalFormatting>
  <conditionalFormatting sqref="H27:J35">
    <cfRule type="cellIs" dxfId="132" priority="75" stopIfTrue="1" operator="lessThan">
      <formula>0</formula>
    </cfRule>
    <cfRule type="cellIs" dxfId="131" priority="76" stopIfTrue="1" operator="greaterThanOrEqual">
      <formula>0</formula>
    </cfRule>
  </conditionalFormatting>
  <conditionalFormatting sqref="Q27:S36">
    <cfRule type="cellIs" dxfId="130" priority="73" stopIfTrue="1" operator="lessThan">
      <formula>0</formula>
    </cfRule>
    <cfRule type="cellIs" dxfId="129" priority="74" stopIfTrue="1" operator="greaterThanOrEqual">
      <formula>0</formula>
    </cfRule>
  </conditionalFormatting>
  <conditionalFormatting sqref="H36:J36">
    <cfRule type="cellIs" dxfId="128" priority="61" stopIfTrue="1" operator="lessThan">
      <formula>0</formula>
    </cfRule>
    <cfRule type="cellIs" dxfId="127" priority="62" stopIfTrue="1" operator="greaterThanOrEqual">
      <formula>0</formula>
    </cfRule>
  </conditionalFormatting>
  <conditionalFormatting sqref="H20:J20">
    <cfRule type="cellIs" dxfId="126" priority="57" stopIfTrue="1" operator="lessThan">
      <formula>0</formula>
    </cfRule>
    <cfRule type="cellIs" dxfId="125" priority="58" stopIfTrue="1" operator="greaterThanOrEqual">
      <formula>0</formula>
    </cfRule>
  </conditionalFormatting>
  <conditionalFormatting sqref="Q20:S20">
    <cfRule type="cellIs" dxfId="124" priority="55" stopIfTrue="1" operator="lessThan">
      <formula>0</formula>
    </cfRule>
    <cfRule type="cellIs" dxfId="123" priority="56" stopIfTrue="1" operator="greaterThanOrEqual">
      <formula>0</formula>
    </cfRule>
  </conditionalFormatting>
  <conditionalFormatting sqref="H22:J22">
    <cfRule type="cellIs" dxfId="122" priority="49" stopIfTrue="1" operator="lessThan">
      <formula>0</formula>
    </cfRule>
    <cfRule type="cellIs" dxfId="121" priority="50" stopIfTrue="1" operator="greaterThanOrEqual">
      <formula>0</formula>
    </cfRule>
  </conditionalFormatting>
  <conditionalFormatting sqref="Q22:S22">
    <cfRule type="cellIs" dxfId="120" priority="47" stopIfTrue="1" operator="lessThan">
      <formula>0</formula>
    </cfRule>
    <cfRule type="cellIs" dxfId="119" priority="48" stopIfTrue="1" operator="greaterThanOrEqual">
      <formula>0</formula>
    </cfRule>
  </conditionalFormatting>
  <conditionalFormatting sqref="H23:J23">
    <cfRule type="cellIs" dxfId="118" priority="43" stopIfTrue="1" operator="lessThan">
      <formula>0</formula>
    </cfRule>
    <cfRule type="cellIs" dxfId="117" priority="44" stopIfTrue="1" operator="greaterThanOrEqual">
      <formula>0</formula>
    </cfRule>
  </conditionalFormatting>
  <conditionalFormatting sqref="H24:J24">
    <cfRule type="cellIs" dxfId="116" priority="45" stopIfTrue="1" operator="lessThan">
      <formula>0</formula>
    </cfRule>
    <cfRule type="cellIs" dxfId="115" priority="46" stopIfTrue="1" operator="greaterThanOrEqual">
      <formula>0</formula>
    </cfRule>
  </conditionalFormatting>
  <conditionalFormatting sqref="Q23:S23">
    <cfRule type="cellIs" dxfId="114" priority="41" stopIfTrue="1" operator="lessThan">
      <formula>0</formula>
    </cfRule>
    <cfRule type="cellIs" dxfId="113" priority="42" stopIfTrue="1" operator="greaterThanOrEqual">
      <formula>0</formula>
    </cfRule>
  </conditionalFormatting>
  <conditionalFormatting sqref="Q37:S47 Q48:R73">
    <cfRule type="cellIs" dxfId="112" priority="11" stopIfTrue="1" operator="lessThan">
      <formula>0</formula>
    </cfRule>
    <cfRule type="cellIs" dxfId="111" priority="12" stopIfTrue="1" operator="greaterThanOrEqual">
      <formula>0</formula>
    </cfRule>
  </conditionalFormatting>
  <conditionalFormatting sqref="H37:J47 I48:I73">
    <cfRule type="cellIs" dxfId="110" priority="9" stopIfTrue="1" operator="lessThan">
      <formula>0</formula>
    </cfRule>
    <cfRule type="cellIs" dxfId="109" priority="10" stopIfTrue="1" operator="greaterThanOrEqual">
      <formula>0</formula>
    </cfRule>
  </conditionalFormatting>
  <conditionalFormatting sqref="S48:S73">
    <cfRule type="cellIs" dxfId="108" priority="3" stopIfTrue="1" operator="lessThan">
      <formula>0</formula>
    </cfRule>
    <cfRule type="cellIs" dxfId="107" priority="4" stopIfTrue="1" operator="greaterThanOrEqual">
      <formula>0</formula>
    </cfRule>
  </conditionalFormatting>
  <conditionalFormatting sqref="H48:H73 J48:J73">
    <cfRule type="cellIs" dxfId="106" priority="1" stopIfTrue="1" operator="lessThan">
      <formula>0</formula>
    </cfRule>
    <cfRule type="cellIs" dxfId="105" priority="2" stopIfTrue="1" operator="greaterThanOrEqual">
      <formula>0</formula>
    </cfRule>
  </conditionalFormatting>
  <hyperlinks>
    <hyperlink ref="A1:B1" location="INDICE!A1" display="Volver al Indice" xr:uid="{AB3D6F6B-764D-4ACE-A2C3-C53F7F2E669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890D-3935-4EBD-9D21-E819F4A490FC}">
  <dimension ref="A1:S678"/>
  <sheetViews>
    <sheetView zoomScale="90" zoomScaleNormal="90" workbookViewId="0">
      <selection sqref="A1:B1"/>
    </sheetView>
  </sheetViews>
  <sheetFormatPr baseColWidth="10" defaultRowHeight="15" x14ac:dyDescent="0.25"/>
  <cols>
    <col min="1" max="1" width="15.28515625" style="108" customWidth="1"/>
    <col min="2" max="3" width="11.140625" style="108" bestFit="1" customWidth="1"/>
    <col min="4" max="4" width="8.5703125" style="158" customWidth="1"/>
    <col min="5" max="6" width="11.140625" style="108" bestFit="1" customWidth="1"/>
    <col min="7" max="7" width="8.42578125" style="158" customWidth="1"/>
    <col min="8" max="8" width="9.42578125" style="158" customWidth="1"/>
    <col min="9" max="9" width="10.85546875" style="158" customWidth="1"/>
    <col min="10" max="10" width="10" style="108" bestFit="1" customWidth="1"/>
    <col min="11" max="12" width="12.42578125" style="108" bestFit="1" customWidth="1"/>
    <col min="13" max="13" width="9.28515625" style="108" customWidth="1"/>
    <col min="14" max="15" width="12.42578125" style="108" bestFit="1" customWidth="1"/>
    <col min="16" max="16" width="9" style="108" customWidth="1"/>
    <col min="17" max="17" width="9.28515625" style="108" customWidth="1"/>
    <col min="18" max="18" width="10.140625" style="108" customWidth="1"/>
    <col min="19" max="19" width="11.140625" style="108" bestFit="1" customWidth="1"/>
  </cols>
  <sheetData>
    <row r="1" spans="1:19" ht="15.75" x14ac:dyDescent="0.25">
      <c r="A1" s="362" t="s">
        <v>25</v>
      </c>
      <c r="B1" s="362"/>
    </row>
    <row r="2" spans="1:19" ht="15.75" thickBot="1" x14ac:dyDescent="0.3"/>
    <row r="3" spans="1:19" ht="19.5" thickTop="1" x14ac:dyDescent="0.25">
      <c r="A3" s="364" t="s">
        <v>113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6"/>
    </row>
    <row r="4" spans="1:19" ht="19.5" thickBot="1" x14ac:dyDescent="0.3">
      <c r="A4" s="367" t="s">
        <v>114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9"/>
    </row>
    <row r="5" spans="1:19" ht="16.5" thickTop="1" thickBot="1" x14ac:dyDescent="0.3">
      <c r="A5" s="370" t="s">
        <v>115</v>
      </c>
      <c r="B5" s="355" t="s">
        <v>73</v>
      </c>
      <c r="C5" s="355"/>
      <c r="D5" s="355"/>
      <c r="E5" s="355"/>
      <c r="F5" s="355"/>
      <c r="G5" s="355"/>
      <c r="H5" s="355"/>
      <c r="I5" s="355"/>
      <c r="J5" s="356"/>
      <c r="K5" s="357" t="s">
        <v>74</v>
      </c>
      <c r="L5" s="355"/>
      <c r="M5" s="355"/>
      <c r="N5" s="355"/>
      <c r="O5" s="355"/>
      <c r="P5" s="355"/>
      <c r="Q5" s="355"/>
      <c r="R5" s="355"/>
      <c r="S5" s="356"/>
    </row>
    <row r="6" spans="1:19" x14ac:dyDescent="0.25">
      <c r="A6" s="371"/>
      <c r="B6" s="363">
        <v>43678</v>
      </c>
      <c r="C6" s="341"/>
      <c r="D6" s="342"/>
      <c r="E6" s="363">
        <v>43313</v>
      </c>
      <c r="F6" s="341"/>
      <c r="G6" s="342"/>
      <c r="H6" s="343" t="s">
        <v>75</v>
      </c>
      <c r="I6" s="344"/>
      <c r="J6" s="345"/>
      <c r="K6" s="360" t="s">
        <v>351</v>
      </c>
      <c r="L6" s="341"/>
      <c r="M6" s="361"/>
      <c r="N6" s="340" t="s">
        <v>352</v>
      </c>
      <c r="O6" s="341"/>
      <c r="P6" s="342"/>
      <c r="Q6" s="343" t="s">
        <v>75</v>
      </c>
      <c r="R6" s="344"/>
      <c r="S6" s="345"/>
    </row>
    <row r="7" spans="1:19" ht="26.25" thickBot="1" x14ac:dyDescent="0.3">
      <c r="A7" s="372"/>
      <c r="B7" s="110" t="s">
        <v>50</v>
      </c>
      <c r="C7" s="111" t="s">
        <v>76</v>
      </c>
      <c r="D7" s="112" t="s">
        <v>77</v>
      </c>
      <c r="E7" s="113" t="s">
        <v>50</v>
      </c>
      <c r="F7" s="111" t="s">
        <v>76</v>
      </c>
      <c r="G7" s="112" t="s">
        <v>77</v>
      </c>
      <c r="H7" s="114" t="s">
        <v>78</v>
      </c>
      <c r="I7" s="114" t="s">
        <v>79</v>
      </c>
      <c r="J7" s="112" t="s">
        <v>77</v>
      </c>
      <c r="K7" s="115" t="s">
        <v>50</v>
      </c>
      <c r="L7" s="111" t="s">
        <v>76</v>
      </c>
      <c r="M7" s="116" t="s">
        <v>77</v>
      </c>
      <c r="N7" s="113" t="s">
        <v>50</v>
      </c>
      <c r="O7" s="117" t="s">
        <v>79</v>
      </c>
      <c r="P7" s="118" t="s">
        <v>77</v>
      </c>
      <c r="Q7" s="114" t="s">
        <v>78</v>
      </c>
      <c r="R7" s="114" t="s">
        <v>79</v>
      </c>
      <c r="S7" s="119" t="s">
        <v>77</v>
      </c>
    </row>
    <row r="8" spans="1:19" ht="16.5" thickTop="1" thickBot="1" x14ac:dyDescent="0.3">
      <c r="A8" s="233" t="s">
        <v>80</v>
      </c>
      <c r="B8" s="247">
        <f>SUM(B9:B678)</f>
        <v>3342602</v>
      </c>
      <c r="C8" s="247">
        <f>SUM(C9:C678)</f>
        <v>2757224</v>
      </c>
      <c r="D8" s="248">
        <f>IFERROR(C8/B8,"")</f>
        <v>0.82487355658854988</v>
      </c>
      <c r="E8" s="249">
        <f>SUM(E9:E678)</f>
        <v>2747043</v>
      </c>
      <c r="F8" s="249">
        <f>SUM(F9:F678)</f>
        <v>2313158</v>
      </c>
      <c r="G8" s="250">
        <f>IFERROR(F8/E8,"")</f>
        <v>0.84205380112360817</v>
      </c>
      <c r="H8" s="237">
        <f>IFERROR(B8/E8-1,"")</f>
        <v>0.21680002824855671</v>
      </c>
      <c r="I8" s="237">
        <f>IFERROR(C8/F8-1,"")</f>
        <v>0.19197391617866133</v>
      </c>
      <c r="J8" s="256">
        <f>IFERROR(D8-G8,"")</f>
        <v>-1.7180244535058287E-2</v>
      </c>
      <c r="K8" s="251">
        <f>SUM(K9:K678)</f>
        <v>23665909</v>
      </c>
      <c r="L8" s="252">
        <f>SUM(L9:L678)</f>
        <v>19333150</v>
      </c>
      <c r="M8" s="261">
        <f>IFERROR(L8/K8,"")</f>
        <v>0.81691981491182108</v>
      </c>
      <c r="N8" s="249">
        <f>SUM(N9:N678)</f>
        <v>20769729</v>
      </c>
      <c r="O8" s="252">
        <f>SUM(O9:O678)</f>
        <v>17236802</v>
      </c>
      <c r="P8" s="250">
        <f>IFERROR(O8/N8,"")</f>
        <v>0.82990018791289955</v>
      </c>
      <c r="Q8" s="255">
        <f>IFERROR(K8/N8-1,"")</f>
        <v>0.13944235863645593</v>
      </c>
      <c r="R8" s="255">
        <f>IFERROR(L8/O8-1,"")</f>
        <v>0.12162047228946538</v>
      </c>
      <c r="S8" s="256">
        <f>IFERROR(M8-P8,"")</f>
        <v>-1.298037300107846E-2</v>
      </c>
    </row>
    <row r="9" spans="1:19" ht="15.75" thickTop="1" x14ac:dyDescent="0.25">
      <c r="A9" s="159" t="s">
        <v>116</v>
      </c>
      <c r="B9" s="162">
        <v>541503</v>
      </c>
      <c r="C9" s="160">
        <v>420870</v>
      </c>
      <c r="D9" s="161">
        <f t="shared" ref="D9:D72" si="0">IFERROR(C9/B9,"")</f>
        <v>0.77722561093844356</v>
      </c>
      <c r="E9" s="162">
        <v>415981</v>
      </c>
      <c r="F9" s="160">
        <v>339190</v>
      </c>
      <c r="G9" s="163">
        <f t="shared" ref="G9:G72" si="1">IFERROR(F9/E9,"")</f>
        <v>0.81539781865037109</v>
      </c>
      <c r="H9" s="164">
        <f t="shared" ref="H9:H72" si="2">IFERROR(B9/E9-1,"")</f>
        <v>0.3017493587447504</v>
      </c>
      <c r="I9" s="164">
        <f t="shared" ref="I9:I72" si="3">IFERROR(C9/F9-1,"")</f>
        <v>0.2408089861139775</v>
      </c>
      <c r="J9" s="258">
        <f t="shared" ref="J9:J72" si="4">IFERROR(D9-G9,"")</f>
        <v>-3.817220771192753E-2</v>
      </c>
      <c r="K9" s="162">
        <v>3582652</v>
      </c>
      <c r="L9" s="160">
        <v>2819983</v>
      </c>
      <c r="M9" s="262">
        <f t="shared" ref="M9:M72" si="5">IFERROR(L9/K9,"")</f>
        <v>0.78712166294688968</v>
      </c>
      <c r="N9" s="162">
        <v>3217533</v>
      </c>
      <c r="O9" s="160">
        <v>2599832</v>
      </c>
      <c r="P9" s="163">
        <f t="shared" ref="P9:P72" si="6">IFERROR(O9/N9,"")</f>
        <v>0.80802030624083732</v>
      </c>
      <c r="Q9" s="257">
        <f t="shared" ref="Q9:Q72" si="7">IFERROR(K9/N9-1,"")</f>
        <v>0.11347793480284429</v>
      </c>
      <c r="R9" s="257">
        <f t="shared" ref="R9:R72" si="8">IFERROR(L9/O9-1,"")</f>
        <v>8.4678933100292619E-2</v>
      </c>
      <c r="S9" s="258">
        <f t="shared" ref="S9:S72" si="9">IFERROR(M9-P9,"")</f>
        <v>-2.0898643293947639E-2</v>
      </c>
    </row>
    <row r="10" spans="1:19" x14ac:dyDescent="0.25">
      <c r="A10" s="159" t="s">
        <v>117</v>
      </c>
      <c r="B10" s="162">
        <v>395415</v>
      </c>
      <c r="C10" s="160">
        <v>318679</v>
      </c>
      <c r="D10" s="161">
        <f t="shared" si="0"/>
        <v>0.80593553608234392</v>
      </c>
      <c r="E10" s="162">
        <v>276252</v>
      </c>
      <c r="F10" s="160">
        <v>243875</v>
      </c>
      <c r="G10" s="163">
        <f t="shared" si="1"/>
        <v>0.88279903855899688</v>
      </c>
      <c r="H10" s="164">
        <f t="shared" si="2"/>
        <v>0.43135615307762487</v>
      </c>
      <c r="I10" s="164">
        <f t="shared" si="3"/>
        <v>0.30673090722706298</v>
      </c>
      <c r="J10" s="258">
        <f t="shared" si="4"/>
        <v>-7.6863502476652967E-2</v>
      </c>
      <c r="K10" s="162">
        <v>2443942</v>
      </c>
      <c r="L10" s="160">
        <v>1964663</v>
      </c>
      <c r="M10" s="262">
        <f t="shared" si="5"/>
        <v>0.8038910088700959</v>
      </c>
      <c r="N10" s="162">
        <v>2098682</v>
      </c>
      <c r="O10" s="160">
        <v>1809998</v>
      </c>
      <c r="P10" s="163">
        <f t="shared" si="6"/>
        <v>0.86244509649389478</v>
      </c>
      <c r="Q10" s="257">
        <f t="shared" si="7"/>
        <v>0.16451277516079132</v>
      </c>
      <c r="R10" s="257">
        <f t="shared" si="8"/>
        <v>8.5450370663392894E-2</v>
      </c>
      <c r="S10" s="258">
        <f t="shared" si="9"/>
        <v>-5.8554087623798878E-2</v>
      </c>
    </row>
    <row r="11" spans="1:19" x14ac:dyDescent="0.25">
      <c r="A11" s="159" t="s">
        <v>118</v>
      </c>
      <c r="B11" s="162">
        <v>305317</v>
      </c>
      <c r="C11" s="160">
        <v>256895</v>
      </c>
      <c r="D11" s="161">
        <f t="shared" si="0"/>
        <v>0.84140417991792138</v>
      </c>
      <c r="E11" s="162">
        <v>303414</v>
      </c>
      <c r="F11" s="160">
        <v>254434</v>
      </c>
      <c r="G11" s="163">
        <f t="shared" si="1"/>
        <v>0.83857040215678902</v>
      </c>
      <c r="H11" s="164">
        <f t="shared" si="2"/>
        <v>6.2719584462154199E-3</v>
      </c>
      <c r="I11" s="164">
        <f t="shared" si="3"/>
        <v>9.6724494367890212E-3</v>
      </c>
      <c r="J11" s="258">
        <f t="shared" si="4"/>
        <v>2.8337777611323611E-3</v>
      </c>
      <c r="K11" s="162">
        <v>2354803</v>
      </c>
      <c r="L11" s="160">
        <v>1975748</v>
      </c>
      <c r="M11" s="262">
        <f t="shared" si="5"/>
        <v>0.83902899733013758</v>
      </c>
      <c r="N11" s="162">
        <v>2367553</v>
      </c>
      <c r="O11" s="160">
        <v>1951485</v>
      </c>
      <c r="P11" s="163">
        <f t="shared" si="6"/>
        <v>0.82426243467411286</v>
      </c>
      <c r="Q11" s="257">
        <f t="shared" si="7"/>
        <v>-5.3853071082252679E-3</v>
      </c>
      <c r="R11" s="257">
        <f t="shared" si="8"/>
        <v>1.2433095821899665E-2</v>
      </c>
      <c r="S11" s="258">
        <f t="shared" si="9"/>
        <v>1.4766562656024718E-2</v>
      </c>
    </row>
    <row r="12" spans="1:19" x14ac:dyDescent="0.25">
      <c r="A12" s="159" t="s">
        <v>159</v>
      </c>
      <c r="B12" s="162">
        <v>199932</v>
      </c>
      <c r="C12" s="160">
        <v>172147</v>
      </c>
      <c r="D12" s="161">
        <f t="shared" si="0"/>
        <v>0.86102774943480787</v>
      </c>
      <c r="E12" s="162">
        <v>171866</v>
      </c>
      <c r="F12" s="160">
        <v>144493</v>
      </c>
      <c r="G12" s="163">
        <f t="shared" si="1"/>
        <v>0.84073056916434896</v>
      </c>
      <c r="H12" s="164">
        <f t="shared" si="2"/>
        <v>0.1633016419768889</v>
      </c>
      <c r="I12" s="164">
        <f t="shared" si="3"/>
        <v>0.19138643394489696</v>
      </c>
      <c r="J12" s="258">
        <f t="shared" si="4"/>
        <v>2.0297180270458903E-2</v>
      </c>
      <c r="K12" s="162">
        <v>1417502</v>
      </c>
      <c r="L12" s="160">
        <v>1195511</v>
      </c>
      <c r="M12" s="262">
        <f t="shared" si="5"/>
        <v>0.8433928135551132</v>
      </c>
      <c r="N12" s="162">
        <v>1367051</v>
      </c>
      <c r="O12" s="160">
        <v>1166391</v>
      </c>
      <c r="P12" s="163">
        <f t="shared" si="6"/>
        <v>0.85321688803124385</v>
      </c>
      <c r="Q12" s="257">
        <f t="shared" si="7"/>
        <v>3.6904987451090054E-2</v>
      </c>
      <c r="R12" s="257">
        <f t="shared" si="8"/>
        <v>2.4965899085298116E-2</v>
      </c>
      <c r="S12" s="258">
        <f t="shared" si="9"/>
        <v>-9.8240744761306509E-3</v>
      </c>
    </row>
    <row r="13" spans="1:19" x14ac:dyDescent="0.25">
      <c r="A13" s="159" t="s">
        <v>119</v>
      </c>
      <c r="B13" s="162">
        <v>166181</v>
      </c>
      <c r="C13" s="160">
        <v>144184</v>
      </c>
      <c r="D13" s="161">
        <f t="shared" si="0"/>
        <v>0.86763228046527585</v>
      </c>
      <c r="E13" s="162">
        <v>155098</v>
      </c>
      <c r="F13" s="160">
        <v>134352</v>
      </c>
      <c r="G13" s="163">
        <f t="shared" si="1"/>
        <v>0.86623940992146897</v>
      </c>
      <c r="H13" s="164">
        <f t="shared" si="2"/>
        <v>7.1458045880669063E-2</v>
      </c>
      <c r="I13" s="164">
        <f t="shared" si="3"/>
        <v>7.3180897939740364E-2</v>
      </c>
      <c r="J13" s="258">
        <f t="shared" si="4"/>
        <v>1.3928705438068789E-3</v>
      </c>
      <c r="K13" s="162">
        <v>1301677</v>
      </c>
      <c r="L13" s="160">
        <v>1121232</v>
      </c>
      <c r="M13" s="262">
        <f t="shared" si="5"/>
        <v>0.8613749801217967</v>
      </c>
      <c r="N13" s="162">
        <v>1142998</v>
      </c>
      <c r="O13" s="160">
        <v>971816</v>
      </c>
      <c r="P13" s="163">
        <f t="shared" si="6"/>
        <v>0.85023420863378585</v>
      </c>
      <c r="Q13" s="257">
        <f t="shared" si="7"/>
        <v>0.13882701457045421</v>
      </c>
      <c r="R13" s="257">
        <f t="shared" si="8"/>
        <v>0.15374926940902389</v>
      </c>
      <c r="S13" s="258">
        <f t="shared" si="9"/>
        <v>1.1140771488010848E-2</v>
      </c>
    </row>
    <row r="14" spans="1:19" x14ac:dyDescent="0.25">
      <c r="A14" s="159" t="s">
        <v>160</v>
      </c>
      <c r="B14" s="162">
        <v>163941</v>
      </c>
      <c r="C14" s="160">
        <v>136215</v>
      </c>
      <c r="D14" s="161">
        <f t="shared" si="0"/>
        <v>0.83087818178491046</v>
      </c>
      <c r="E14" s="162">
        <v>133726</v>
      </c>
      <c r="F14" s="160">
        <v>112658</v>
      </c>
      <c r="G14" s="163">
        <f t="shared" si="1"/>
        <v>0.84245397304936964</v>
      </c>
      <c r="H14" s="164">
        <f t="shared" si="2"/>
        <v>0.22594708583222411</v>
      </c>
      <c r="I14" s="164">
        <f t="shared" si="3"/>
        <v>0.20910188357684323</v>
      </c>
      <c r="J14" s="258">
        <f t="shared" si="4"/>
        <v>-1.1575791264459179E-2</v>
      </c>
      <c r="K14" s="162">
        <v>1110266</v>
      </c>
      <c r="L14" s="160">
        <v>922389</v>
      </c>
      <c r="M14" s="262">
        <f t="shared" si="5"/>
        <v>0.83078199278371134</v>
      </c>
      <c r="N14" s="162">
        <v>1010588</v>
      </c>
      <c r="O14" s="160">
        <v>848263</v>
      </c>
      <c r="P14" s="163">
        <f t="shared" si="6"/>
        <v>0.83937569019224456</v>
      </c>
      <c r="Q14" s="257">
        <f t="shared" si="7"/>
        <v>9.8633666736593018E-2</v>
      </c>
      <c r="R14" s="257">
        <f t="shared" si="8"/>
        <v>8.7385633936644558E-2</v>
      </c>
      <c r="S14" s="258">
        <f t="shared" si="9"/>
        <v>-8.5936974085332185E-3</v>
      </c>
    </row>
    <row r="15" spans="1:19" x14ac:dyDescent="0.25">
      <c r="A15" s="159" t="s">
        <v>120</v>
      </c>
      <c r="B15" s="162">
        <v>137743</v>
      </c>
      <c r="C15" s="160">
        <v>116818</v>
      </c>
      <c r="D15" s="161">
        <f t="shared" si="0"/>
        <v>0.8480866541312444</v>
      </c>
      <c r="E15" s="162">
        <v>134955</v>
      </c>
      <c r="F15" s="160">
        <v>115662</v>
      </c>
      <c r="G15" s="163">
        <f t="shared" si="1"/>
        <v>0.85704123596754478</v>
      </c>
      <c r="H15" s="164">
        <f t="shared" si="2"/>
        <v>2.0658738097884433E-2</v>
      </c>
      <c r="I15" s="164">
        <f t="shared" si="3"/>
        <v>9.9946395531809173E-3</v>
      </c>
      <c r="J15" s="258">
        <f t="shared" si="4"/>
        <v>-8.9545818363003793E-3</v>
      </c>
      <c r="K15" s="162">
        <v>1030782</v>
      </c>
      <c r="L15" s="160">
        <v>856797</v>
      </c>
      <c r="M15" s="262">
        <f t="shared" si="5"/>
        <v>0.83121067306181129</v>
      </c>
      <c r="N15" s="162">
        <v>1102592</v>
      </c>
      <c r="O15" s="160">
        <v>913589</v>
      </c>
      <c r="P15" s="163">
        <f t="shared" si="6"/>
        <v>0.82858301166705361</v>
      </c>
      <c r="Q15" s="257">
        <f t="shared" si="7"/>
        <v>-6.512835210123058E-2</v>
      </c>
      <c r="R15" s="257">
        <f t="shared" si="8"/>
        <v>-6.2163620621526694E-2</v>
      </c>
      <c r="S15" s="258">
        <f t="shared" si="9"/>
        <v>2.6276613947576744E-3</v>
      </c>
    </row>
    <row r="16" spans="1:19" x14ac:dyDescent="0.25">
      <c r="A16" s="159" t="s">
        <v>161</v>
      </c>
      <c r="B16" s="162">
        <v>120078</v>
      </c>
      <c r="C16" s="160">
        <v>107271</v>
      </c>
      <c r="D16" s="161">
        <f t="shared" si="0"/>
        <v>0.89334432618797777</v>
      </c>
      <c r="E16" s="162">
        <v>101002</v>
      </c>
      <c r="F16" s="160">
        <v>90315</v>
      </c>
      <c r="G16" s="163">
        <f t="shared" si="1"/>
        <v>0.89419021405516719</v>
      </c>
      <c r="H16" s="164">
        <f t="shared" si="2"/>
        <v>0.1888675471772836</v>
      </c>
      <c r="I16" s="164">
        <f t="shared" si="3"/>
        <v>0.18774289985052306</v>
      </c>
      <c r="J16" s="258">
        <f t="shared" si="4"/>
        <v>-8.4588786718942099E-4</v>
      </c>
      <c r="K16" s="162">
        <v>898348</v>
      </c>
      <c r="L16" s="160">
        <v>777074</v>
      </c>
      <c r="M16" s="262">
        <f t="shared" si="5"/>
        <v>0.865003317200016</v>
      </c>
      <c r="N16" s="162">
        <v>875920</v>
      </c>
      <c r="O16" s="160">
        <v>756820</v>
      </c>
      <c r="P16" s="163">
        <f t="shared" si="6"/>
        <v>0.86402867841812037</v>
      </c>
      <c r="Q16" s="257">
        <f t="shared" si="7"/>
        <v>2.560507808932333E-2</v>
      </c>
      <c r="R16" s="257">
        <f t="shared" si="8"/>
        <v>2.6761977749002464E-2</v>
      </c>
      <c r="S16" s="258">
        <f t="shared" si="9"/>
        <v>9.7463878189563147E-4</v>
      </c>
    </row>
    <row r="17" spans="1:19" x14ac:dyDescent="0.25">
      <c r="A17" s="159" t="s">
        <v>121</v>
      </c>
      <c r="B17" s="162">
        <v>99251</v>
      </c>
      <c r="C17" s="160">
        <v>84592</v>
      </c>
      <c r="D17" s="161">
        <f t="shared" si="0"/>
        <v>0.85230375512589296</v>
      </c>
      <c r="E17" s="162">
        <v>102663</v>
      </c>
      <c r="F17" s="160">
        <v>88755</v>
      </c>
      <c r="G17" s="163">
        <f t="shared" si="1"/>
        <v>0.86452762923351156</v>
      </c>
      <c r="H17" s="164">
        <f t="shared" si="2"/>
        <v>-3.3234953196380368E-2</v>
      </c>
      <c r="I17" s="164">
        <f t="shared" si="3"/>
        <v>-4.690439975212668E-2</v>
      </c>
      <c r="J17" s="258">
        <f t="shared" si="4"/>
        <v>-1.2223874107618604E-2</v>
      </c>
      <c r="K17" s="162">
        <v>760275</v>
      </c>
      <c r="L17" s="160">
        <v>643444</v>
      </c>
      <c r="M17" s="262">
        <f t="shared" si="5"/>
        <v>0.8463306040577423</v>
      </c>
      <c r="N17" s="162">
        <v>594005</v>
      </c>
      <c r="O17" s="160">
        <v>500127</v>
      </c>
      <c r="P17" s="163">
        <f t="shared" si="6"/>
        <v>0.84195755927980409</v>
      </c>
      <c r="Q17" s="257">
        <f t="shared" si="7"/>
        <v>0.27991346874184564</v>
      </c>
      <c r="R17" s="257">
        <f t="shared" si="8"/>
        <v>0.2865612134517832</v>
      </c>
      <c r="S17" s="258">
        <f t="shared" si="9"/>
        <v>4.3730447779382065E-3</v>
      </c>
    </row>
    <row r="18" spans="1:19" x14ac:dyDescent="0.25">
      <c r="A18" s="159" t="s">
        <v>122</v>
      </c>
      <c r="B18" s="162">
        <v>92428</v>
      </c>
      <c r="C18" s="160">
        <v>76446</v>
      </c>
      <c r="D18" s="161">
        <f t="shared" si="0"/>
        <v>0.82708702990435801</v>
      </c>
      <c r="E18" s="162">
        <v>75297</v>
      </c>
      <c r="F18" s="160">
        <v>65426</v>
      </c>
      <c r="G18" s="163">
        <f t="shared" si="1"/>
        <v>0.86890579969985526</v>
      </c>
      <c r="H18" s="164">
        <f t="shared" si="2"/>
        <v>0.22751238429153875</v>
      </c>
      <c r="I18" s="164">
        <f t="shared" si="3"/>
        <v>0.1684345672974048</v>
      </c>
      <c r="J18" s="258">
        <f t="shared" si="4"/>
        <v>-4.1818769795497257E-2</v>
      </c>
      <c r="K18" s="162">
        <v>689347</v>
      </c>
      <c r="L18" s="160">
        <v>572411</v>
      </c>
      <c r="M18" s="262">
        <f t="shared" si="5"/>
        <v>0.83036699949372372</v>
      </c>
      <c r="N18" s="162">
        <v>580923</v>
      </c>
      <c r="O18" s="160">
        <v>519830</v>
      </c>
      <c r="P18" s="163">
        <f t="shared" si="6"/>
        <v>0.89483459942195442</v>
      </c>
      <c r="Q18" s="257">
        <f t="shared" si="7"/>
        <v>0.18664091454461262</v>
      </c>
      <c r="R18" s="257">
        <f t="shared" si="8"/>
        <v>0.10115037608448918</v>
      </c>
      <c r="S18" s="258">
        <f t="shared" si="9"/>
        <v>-6.4467599928230701E-2</v>
      </c>
    </row>
    <row r="19" spans="1:19" x14ac:dyDescent="0.25">
      <c r="A19" s="159" t="s">
        <v>123</v>
      </c>
      <c r="B19" s="162">
        <v>76071</v>
      </c>
      <c r="C19" s="160">
        <v>60176</v>
      </c>
      <c r="D19" s="161">
        <f t="shared" si="0"/>
        <v>0.79105046601201512</v>
      </c>
      <c r="E19" s="162">
        <v>67216</v>
      </c>
      <c r="F19" s="160">
        <v>54376</v>
      </c>
      <c r="G19" s="163">
        <f t="shared" si="1"/>
        <v>0.80897405379671505</v>
      </c>
      <c r="H19" s="164">
        <f t="shared" si="2"/>
        <v>0.13173946679362047</v>
      </c>
      <c r="I19" s="164">
        <f t="shared" si="3"/>
        <v>0.10666470501691916</v>
      </c>
      <c r="J19" s="258">
        <f t="shared" si="4"/>
        <v>-1.7923587784699935E-2</v>
      </c>
      <c r="K19" s="162">
        <v>543090</v>
      </c>
      <c r="L19" s="160">
        <v>443127</v>
      </c>
      <c r="M19" s="262">
        <f t="shared" si="5"/>
        <v>0.81593658509639289</v>
      </c>
      <c r="N19" s="162">
        <v>501192</v>
      </c>
      <c r="O19" s="160">
        <v>420101</v>
      </c>
      <c r="P19" s="163">
        <f t="shared" si="6"/>
        <v>0.83820372232597484</v>
      </c>
      <c r="Q19" s="257">
        <f t="shared" si="7"/>
        <v>8.3596705454197284E-2</v>
      </c>
      <c r="R19" s="257">
        <f t="shared" si="8"/>
        <v>5.4810628872580702E-2</v>
      </c>
      <c r="S19" s="258">
        <f t="shared" si="9"/>
        <v>-2.2267137229581957E-2</v>
      </c>
    </row>
    <row r="20" spans="1:19" x14ac:dyDescent="0.25">
      <c r="A20" s="159" t="s">
        <v>127</v>
      </c>
      <c r="B20" s="162">
        <v>74828</v>
      </c>
      <c r="C20" s="160">
        <v>65479</v>
      </c>
      <c r="D20" s="161">
        <f t="shared" si="0"/>
        <v>0.87506013791628801</v>
      </c>
      <c r="E20" s="162">
        <v>9820</v>
      </c>
      <c r="F20" s="160">
        <v>8538</v>
      </c>
      <c r="G20" s="163">
        <f t="shared" si="1"/>
        <v>0.86945010183299387</v>
      </c>
      <c r="H20" s="164">
        <f t="shared" si="2"/>
        <v>6.6199592668024438</v>
      </c>
      <c r="I20" s="164">
        <f t="shared" si="3"/>
        <v>6.6691262590770668</v>
      </c>
      <c r="J20" s="258">
        <f t="shared" si="4"/>
        <v>5.6100360832941343E-3</v>
      </c>
      <c r="K20" s="162">
        <v>219201</v>
      </c>
      <c r="L20" s="160">
        <v>191433</v>
      </c>
      <c r="M20" s="262">
        <f t="shared" si="5"/>
        <v>0.87332174579495536</v>
      </c>
      <c r="N20" s="162">
        <v>64976</v>
      </c>
      <c r="O20" s="160">
        <v>47720</v>
      </c>
      <c r="P20" s="163">
        <f t="shared" si="6"/>
        <v>0.7344250184683575</v>
      </c>
      <c r="Q20" s="257">
        <f t="shared" si="7"/>
        <v>2.3735687022900764</v>
      </c>
      <c r="R20" s="257">
        <f t="shared" si="8"/>
        <v>3.0115884325230509</v>
      </c>
      <c r="S20" s="258">
        <f t="shared" si="9"/>
        <v>0.13889672732659786</v>
      </c>
    </row>
    <row r="21" spans="1:19" x14ac:dyDescent="0.25">
      <c r="A21" s="159" t="s">
        <v>125</v>
      </c>
      <c r="B21" s="162">
        <v>50152</v>
      </c>
      <c r="C21" s="160">
        <v>42254</v>
      </c>
      <c r="D21" s="161">
        <f t="shared" si="0"/>
        <v>0.84251874302121554</v>
      </c>
      <c r="E21" s="162">
        <v>46600</v>
      </c>
      <c r="F21" s="160">
        <v>40009</v>
      </c>
      <c r="G21" s="163">
        <f t="shared" si="1"/>
        <v>0.85856223175965662</v>
      </c>
      <c r="H21" s="164">
        <f t="shared" si="2"/>
        <v>7.6223175965665302E-2</v>
      </c>
      <c r="I21" s="164">
        <f t="shared" si="3"/>
        <v>5.6112374715688862E-2</v>
      </c>
      <c r="J21" s="258">
        <f t="shared" si="4"/>
        <v>-1.6043488738441081E-2</v>
      </c>
      <c r="K21" s="162">
        <v>403880</v>
      </c>
      <c r="L21" s="160">
        <v>337940</v>
      </c>
      <c r="M21" s="262">
        <f t="shared" si="5"/>
        <v>0.83673368327225905</v>
      </c>
      <c r="N21" s="162">
        <v>288686</v>
      </c>
      <c r="O21" s="160">
        <v>240004</v>
      </c>
      <c r="P21" s="163">
        <f t="shared" si="6"/>
        <v>0.83136695232882785</v>
      </c>
      <c r="Q21" s="257">
        <f t="shared" si="7"/>
        <v>0.39902870246565469</v>
      </c>
      <c r="R21" s="257">
        <f t="shared" si="8"/>
        <v>0.40805986566890562</v>
      </c>
      <c r="S21" s="258">
        <f t="shared" si="9"/>
        <v>5.3667309434312083E-3</v>
      </c>
    </row>
    <row r="22" spans="1:19" x14ac:dyDescent="0.25">
      <c r="A22" s="159" t="s">
        <v>124</v>
      </c>
      <c r="B22" s="162">
        <v>48648</v>
      </c>
      <c r="C22" s="160">
        <v>38514</v>
      </c>
      <c r="D22" s="161">
        <f t="shared" si="0"/>
        <v>0.79168722249629997</v>
      </c>
      <c r="E22" s="162">
        <v>47396</v>
      </c>
      <c r="F22" s="160">
        <v>43824</v>
      </c>
      <c r="G22" s="163">
        <f t="shared" si="1"/>
        <v>0.92463499029453966</v>
      </c>
      <c r="H22" s="164">
        <f t="shared" si="2"/>
        <v>2.6415731285340582E-2</v>
      </c>
      <c r="I22" s="164">
        <f t="shared" si="3"/>
        <v>-0.12116648411829134</v>
      </c>
      <c r="J22" s="258">
        <f t="shared" si="4"/>
        <v>-0.13294776779823969</v>
      </c>
      <c r="K22" s="162">
        <v>419503</v>
      </c>
      <c r="L22" s="160">
        <v>325677</v>
      </c>
      <c r="M22" s="262">
        <f t="shared" si="5"/>
        <v>0.77634009768702483</v>
      </c>
      <c r="N22" s="162">
        <v>264034</v>
      </c>
      <c r="O22" s="160">
        <v>232659</v>
      </c>
      <c r="P22" s="163">
        <f t="shared" si="6"/>
        <v>0.88117060681578885</v>
      </c>
      <c r="Q22" s="257">
        <f t="shared" si="7"/>
        <v>0.58882189414999586</v>
      </c>
      <c r="R22" s="257">
        <f t="shared" si="8"/>
        <v>0.39980400500303026</v>
      </c>
      <c r="S22" s="258">
        <f t="shared" si="9"/>
        <v>-0.10483050912876402</v>
      </c>
    </row>
    <row r="23" spans="1:19" x14ac:dyDescent="0.25">
      <c r="A23" s="159" t="s">
        <v>126</v>
      </c>
      <c r="B23" s="162">
        <v>44544</v>
      </c>
      <c r="C23" s="160">
        <v>35498</v>
      </c>
      <c r="D23" s="161">
        <f t="shared" si="0"/>
        <v>0.7969198994252874</v>
      </c>
      <c r="E23" s="162">
        <v>35081</v>
      </c>
      <c r="F23" s="160">
        <v>29504</v>
      </c>
      <c r="G23" s="163">
        <f t="shared" si="1"/>
        <v>0.84102505629828117</v>
      </c>
      <c r="H23" s="164">
        <f t="shared" si="2"/>
        <v>0.2697471565804852</v>
      </c>
      <c r="I23" s="164">
        <f t="shared" si="3"/>
        <v>0.2031588937093276</v>
      </c>
      <c r="J23" s="258">
        <f t="shared" si="4"/>
        <v>-4.4105156872993767E-2</v>
      </c>
      <c r="K23" s="162">
        <v>345152</v>
      </c>
      <c r="L23" s="160">
        <v>276984</v>
      </c>
      <c r="M23" s="262">
        <f t="shared" si="5"/>
        <v>0.8024986093083627</v>
      </c>
      <c r="N23" s="162">
        <v>294342</v>
      </c>
      <c r="O23" s="160">
        <v>253465</v>
      </c>
      <c r="P23" s="163">
        <f t="shared" si="6"/>
        <v>0.86112413451019565</v>
      </c>
      <c r="Q23" s="257">
        <f t="shared" si="7"/>
        <v>0.17262232369148811</v>
      </c>
      <c r="R23" s="257">
        <f t="shared" si="8"/>
        <v>9.2789931548734605E-2</v>
      </c>
      <c r="S23" s="258">
        <f t="shared" si="9"/>
        <v>-5.8625525201832951E-2</v>
      </c>
    </row>
    <row r="24" spans="1:19" x14ac:dyDescent="0.25">
      <c r="A24" s="159" t="s">
        <v>130</v>
      </c>
      <c r="B24" s="162">
        <v>41911</v>
      </c>
      <c r="C24" s="160">
        <v>35370</v>
      </c>
      <c r="D24" s="161">
        <f t="shared" si="0"/>
        <v>0.84393118751640384</v>
      </c>
      <c r="E24" s="162">
        <v>27153</v>
      </c>
      <c r="F24" s="160">
        <v>23133</v>
      </c>
      <c r="G24" s="163">
        <f t="shared" si="1"/>
        <v>0.85195006076676605</v>
      </c>
      <c r="H24" s="164">
        <f t="shared" si="2"/>
        <v>0.54351268736419556</v>
      </c>
      <c r="I24" s="164">
        <f t="shared" si="3"/>
        <v>0.52898456750097256</v>
      </c>
      <c r="J24" s="258">
        <f t="shared" si="4"/>
        <v>-8.0188732503622129E-3</v>
      </c>
      <c r="K24" s="162">
        <v>277123</v>
      </c>
      <c r="L24" s="160">
        <v>238330</v>
      </c>
      <c r="M24" s="262">
        <f t="shared" si="5"/>
        <v>0.86001522789519458</v>
      </c>
      <c r="N24" s="162">
        <v>166994</v>
      </c>
      <c r="O24" s="160">
        <v>143762</v>
      </c>
      <c r="P24" s="163">
        <f t="shared" si="6"/>
        <v>0.86088122926572208</v>
      </c>
      <c r="Q24" s="257">
        <f t="shared" si="7"/>
        <v>0.65947878366887425</v>
      </c>
      <c r="R24" s="257">
        <f t="shared" si="8"/>
        <v>0.65780943503846645</v>
      </c>
      <c r="S24" s="258">
        <f t="shared" si="9"/>
        <v>-8.660013705275027E-4</v>
      </c>
    </row>
    <row r="25" spans="1:19" x14ac:dyDescent="0.25">
      <c r="A25" s="159" t="s">
        <v>128</v>
      </c>
      <c r="B25" s="162">
        <v>37588</v>
      </c>
      <c r="C25" s="160">
        <v>34875</v>
      </c>
      <c r="D25" s="161">
        <f t="shared" si="0"/>
        <v>0.92782270937533251</v>
      </c>
      <c r="E25" s="162">
        <v>28122</v>
      </c>
      <c r="F25" s="160">
        <v>25274</v>
      </c>
      <c r="G25" s="163">
        <f t="shared" si="1"/>
        <v>0.89872697532181212</v>
      </c>
      <c r="H25" s="164">
        <f t="shared" si="2"/>
        <v>0.33660479340018501</v>
      </c>
      <c r="I25" s="164">
        <f t="shared" si="3"/>
        <v>0.37987655297934642</v>
      </c>
      <c r="J25" s="258">
        <f t="shared" si="4"/>
        <v>2.9095734053520395E-2</v>
      </c>
      <c r="K25" s="162">
        <v>270498</v>
      </c>
      <c r="L25" s="160">
        <v>238401</v>
      </c>
      <c r="M25" s="262">
        <f t="shared" si="5"/>
        <v>0.88134108200430317</v>
      </c>
      <c r="N25" s="162">
        <v>237768</v>
      </c>
      <c r="O25" s="160">
        <v>204345</v>
      </c>
      <c r="P25" s="163">
        <f t="shared" si="6"/>
        <v>0.85943020086807309</v>
      </c>
      <c r="Q25" s="257">
        <f t="shared" si="7"/>
        <v>0.1376551932976684</v>
      </c>
      <c r="R25" s="257">
        <f t="shared" si="8"/>
        <v>0.16665932613961676</v>
      </c>
      <c r="S25" s="258">
        <f t="shared" si="9"/>
        <v>2.1910881136230076E-2</v>
      </c>
    </row>
    <row r="26" spans="1:19" x14ac:dyDescent="0.25">
      <c r="A26" s="159" t="s">
        <v>162</v>
      </c>
      <c r="B26" s="162">
        <v>37359</v>
      </c>
      <c r="C26" s="160">
        <v>29867</v>
      </c>
      <c r="D26" s="161">
        <f t="shared" si="0"/>
        <v>0.79945930030247059</v>
      </c>
      <c r="E26" s="162">
        <v>29741</v>
      </c>
      <c r="F26" s="160">
        <v>26010</v>
      </c>
      <c r="G26" s="163">
        <f t="shared" si="1"/>
        <v>0.87455028411956559</v>
      </c>
      <c r="H26" s="164">
        <f t="shared" si="2"/>
        <v>0.2561447160485526</v>
      </c>
      <c r="I26" s="164">
        <f t="shared" si="3"/>
        <v>0.14828911956939628</v>
      </c>
      <c r="J26" s="258">
        <f t="shared" si="4"/>
        <v>-7.5090983817095003E-2</v>
      </c>
      <c r="K26" s="162">
        <v>300882</v>
      </c>
      <c r="L26" s="160">
        <v>236834</v>
      </c>
      <c r="M26" s="262">
        <f t="shared" si="5"/>
        <v>0.78713249712511879</v>
      </c>
      <c r="N26" s="162">
        <v>227581</v>
      </c>
      <c r="O26" s="160">
        <v>200011</v>
      </c>
      <c r="P26" s="163">
        <f t="shared" si="6"/>
        <v>0.87885631928851704</v>
      </c>
      <c r="Q26" s="257">
        <f t="shared" si="7"/>
        <v>0.32208752048721112</v>
      </c>
      <c r="R26" s="257">
        <f t="shared" si="8"/>
        <v>0.18410487423191735</v>
      </c>
      <c r="S26" s="258">
        <f t="shared" si="9"/>
        <v>-9.172382216339825E-2</v>
      </c>
    </row>
    <row r="27" spans="1:19" x14ac:dyDescent="0.25">
      <c r="A27" s="159" t="s">
        <v>131</v>
      </c>
      <c r="B27" s="162">
        <v>34060</v>
      </c>
      <c r="C27" s="160">
        <v>26366</v>
      </c>
      <c r="D27" s="161">
        <f t="shared" si="0"/>
        <v>0.77410452143276576</v>
      </c>
      <c r="E27" s="162">
        <v>34464</v>
      </c>
      <c r="F27" s="160">
        <v>27033</v>
      </c>
      <c r="G27" s="163">
        <f t="shared" si="1"/>
        <v>0.784383704735376</v>
      </c>
      <c r="H27" s="164">
        <f t="shared" si="2"/>
        <v>-1.1722376973073323E-2</v>
      </c>
      <c r="I27" s="164">
        <f t="shared" si="3"/>
        <v>-2.4673547146080721E-2</v>
      </c>
      <c r="J27" s="258">
        <f t="shared" si="4"/>
        <v>-1.027918330261024E-2</v>
      </c>
      <c r="K27" s="162">
        <v>255010</v>
      </c>
      <c r="L27" s="160">
        <v>193304</v>
      </c>
      <c r="M27" s="262">
        <f t="shared" si="5"/>
        <v>0.75802517548331438</v>
      </c>
      <c r="N27" s="162">
        <v>270274</v>
      </c>
      <c r="O27" s="160">
        <v>206035</v>
      </c>
      <c r="P27" s="163">
        <f t="shared" si="6"/>
        <v>0.76231897999807607</v>
      </c>
      <c r="Q27" s="257">
        <f t="shared" si="7"/>
        <v>-5.647602063091528E-2</v>
      </c>
      <c r="R27" s="257">
        <f t="shared" si="8"/>
        <v>-6.1790472492537662E-2</v>
      </c>
      <c r="S27" s="258">
        <f t="shared" si="9"/>
        <v>-4.2938045147616899E-3</v>
      </c>
    </row>
    <row r="28" spans="1:19" x14ac:dyDescent="0.25">
      <c r="A28" s="159" t="s">
        <v>129</v>
      </c>
      <c r="B28" s="162">
        <v>33958</v>
      </c>
      <c r="C28" s="160">
        <v>27595</v>
      </c>
      <c r="D28" s="161">
        <f t="shared" si="0"/>
        <v>0.8126214735850168</v>
      </c>
      <c r="E28" s="162">
        <v>29655</v>
      </c>
      <c r="F28" s="160">
        <v>23310</v>
      </c>
      <c r="G28" s="163">
        <f t="shared" si="1"/>
        <v>0.78603945371775419</v>
      </c>
      <c r="H28" s="164">
        <f t="shared" si="2"/>
        <v>0.14510200640701409</v>
      </c>
      <c r="I28" s="164">
        <f t="shared" si="3"/>
        <v>0.18382668382668377</v>
      </c>
      <c r="J28" s="258">
        <f t="shared" si="4"/>
        <v>2.6582019867262607E-2</v>
      </c>
      <c r="K28" s="162">
        <v>261946</v>
      </c>
      <c r="L28" s="160">
        <v>199021</v>
      </c>
      <c r="M28" s="262">
        <f t="shared" si="5"/>
        <v>0.75977873302130972</v>
      </c>
      <c r="N28" s="162">
        <v>217385</v>
      </c>
      <c r="O28" s="160">
        <v>176429</v>
      </c>
      <c r="P28" s="163">
        <f t="shared" si="6"/>
        <v>0.81159693631115304</v>
      </c>
      <c r="Q28" s="257">
        <f t="shared" si="7"/>
        <v>0.2049865446097936</v>
      </c>
      <c r="R28" s="257">
        <f t="shared" si="8"/>
        <v>0.12805151080604671</v>
      </c>
      <c r="S28" s="258">
        <f t="shared" si="9"/>
        <v>-5.1818203289843323E-2</v>
      </c>
    </row>
    <row r="29" spans="1:19" x14ac:dyDescent="0.25">
      <c r="A29" s="159" t="s">
        <v>133</v>
      </c>
      <c r="B29" s="162">
        <v>32561</v>
      </c>
      <c r="C29" s="160">
        <v>29502</v>
      </c>
      <c r="D29" s="161">
        <f t="shared" si="0"/>
        <v>0.90605325389269376</v>
      </c>
      <c r="E29" s="162">
        <v>29328</v>
      </c>
      <c r="F29" s="160">
        <v>25916</v>
      </c>
      <c r="G29" s="163">
        <f t="shared" si="1"/>
        <v>0.88366066557555922</v>
      </c>
      <c r="H29" s="164">
        <f t="shared" si="2"/>
        <v>0.11023595199127123</v>
      </c>
      <c r="I29" s="164">
        <f t="shared" si="3"/>
        <v>0.13837011884550088</v>
      </c>
      <c r="J29" s="258">
        <f t="shared" si="4"/>
        <v>2.2392588317134532E-2</v>
      </c>
      <c r="K29" s="162">
        <v>250801</v>
      </c>
      <c r="L29" s="160">
        <v>216155</v>
      </c>
      <c r="M29" s="262">
        <f t="shared" si="5"/>
        <v>0.86185860502948552</v>
      </c>
      <c r="N29" s="162">
        <v>216539</v>
      </c>
      <c r="O29" s="160">
        <v>179397</v>
      </c>
      <c r="P29" s="163">
        <f t="shared" si="6"/>
        <v>0.82847431640489699</v>
      </c>
      <c r="Q29" s="257">
        <f t="shared" si="7"/>
        <v>0.15822553904839309</v>
      </c>
      <c r="R29" s="257">
        <f t="shared" si="8"/>
        <v>0.20489751779572685</v>
      </c>
      <c r="S29" s="258">
        <f t="shared" si="9"/>
        <v>3.3384288624588532E-2</v>
      </c>
    </row>
    <row r="30" spans="1:19" x14ac:dyDescent="0.25">
      <c r="A30" s="159" t="s">
        <v>132</v>
      </c>
      <c r="B30" s="162">
        <v>30944</v>
      </c>
      <c r="C30" s="160">
        <v>28522</v>
      </c>
      <c r="D30" s="161">
        <f t="shared" si="0"/>
        <v>0.92172957600827299</v>
      </c>
      <c r="E30" s="162">
        <v>27318</v>
      </c>
      <c r="F30" s="160">
        <v>24541</v>
      </c>
      <c r="G30" s="163">
        <f t="shared" si="1"/>
        <v>0.89834541328062079</v>
      </c>
      <c r="H30" s="164">
        <f t="shared" si="2"/>
        <v>0.13273299655904536</v>
      </c>
      <c r="I30" s="164">
        <f t="shared" si="3"/>
        <v>0.16221832851147067</v>
      </c>
      <c r="J30" s="258">
        <f t="shared" si="4"/>
        <v>2.3384162727652202E-2</v>
      </c>
      <c r="K30" s="162">
        <v>237561</v>
      </c>
      <c r="L30" s="160">
        <v>200013</v>
      </c>
      <c r="M30" s="262">
        <f t="shared" si="5"/>
        <v>0.84194375339386518</v>
      </c>
      <c r="N30" s="162">
        <v>194250</v>
      </c>
      <c r="O30" s="160">
        <v>169357</v>
      </c>
      <c r="P30" s="163">
        <f t="shared" si="6"/>
        <v>0.87185070785070784</v>
      </c>
      <c r="Q30" s="257">
        <f t="shared" si="7"/>
        <v>0.22296525096525088</v>
      </c>
      <c r="R30" s="257">
        <f t="shared" si="8"/>
        <v>0.18101407086804788</v>
      </c>
      <c r="S30" s="258">
        <f t="shared" si="9"/>
        <v>-2.990695445684266E-2</v>
      </c>
    </row>
    <row r="31" spans="1:19" x14ac:dyDescent="0.25">
      <c r="A31" s="159" t="s">
        <v>134</v>
      </c>
      <c r="B31" s="162">
        <v>28894</v>
      </c>
      <c r="C31" s="160">
        <v>23207</v>
      </c>
      <c r="D31" s="161">
        <f t="shared" si="0"/>
        <v>0.80317713020004156</v>
      </c>
      <c r="E31" s="162">
        <v>26010</v>
      </c>
      <c r="F31" s="160">
        <v>21862</v>
      </c>
      <c r="G31" s="163">
        <f t="shared" si="1"/>
        <v>0.84052287581699348</v>
      </c>
      <c r="H31" s="164">
        <f t="shared" si="2"/>
        <v>0.11088043060361397</v>
      </c>
      <c r="I31" s="164">
        <f t="shared" si="3"/>
        <v>6.1522276095508088E-2</v>
      </c>
      <c r="J31" s="258">
        <f t="shared" si="4"/>
        <v>-3.734574561695192E-2</v>
      </c>
      <c r="K31" s="162">
        <v>237964</v>
      </c>
      <c r="L31" s="160">
        <v>197050</v>
      </c>
      <c r="M31" s="262">
        <f t="shared" si="5"/>
        <v>0.82806643021633519</v>
      </c>
      <c r="N31" s="162">
        <v>206424</v>
      </c>
      <c r="O31" s="160">
        <v>165305</v>
      </c>
      <c r="P31" s="163">
        <f t="shared" si="6"/>
        <v>0.80080320117815762</v>
      </c>
      <c r="Q31" s="257">
        <f t="shared" si="7"/>
        <v>0.15279231097159252</v>
      </c>
      <c r="R31" s="257">
        <f t="shared" si="8"/>
        <v>0.19203895828922302</v>
      </c>
      <c r="S31" s="258">
        <f t="shared" si="9"/>
        <v>2.7263229038177572E-2</v>
      </c>
    </row>
    <row r="32" spans="1:19" x14ac:dyDescent="0.25">
      <c r="A32" s="159" t="s">
        <v>135</v>
      </c>
      <c r="B32" s="162">
        <v>27000</v>
      </c>
      <c r="C32" s="160">
        <v>23956</v>
      </c>
      <c r="D32" s="161">
        <f t="shared" si="0"/>
        <v>0.8872592592592593</v>
      </c>
      <c r="E32" s="162">
        <v>15792</v>
      </c>
      <c r="F32" s="160">
        <v>13447</v>
      </c>
      <c r="G32" s="163">
        <f t="shared" si="1"/>
        <v>0.85150709219858156</v>
      </c>
      <c r="H32" s="164">
        <f t="shared" si="2"/>
        <v>0.70972644376899696</v>
      </c>
      <c r="I32" s="164">
        <f t="shared" si="3"/>
        <v>0.78151260504201692</v>
      </c>
      <c r="J32" s="258">
        <f t="shared" si="4"/>
        <v>3.5752167060677742E-2</v>
      </c>
      <c r="K32" s="162">
        <v>200065</v>
      </c>
      <c r="L32" s="160">
        <v>171685</v>
      </c>
      <c r="M32" s="262">
        <f t="shared" si="5"/>
        <v>0.85814610251668211</v>
      </c>
      <c r="N32" s="162">
        <v>128322</v>
      </c>
      <c r="O32" s="160">
        <v>110668</v>
      </c>
      <c r="P32" s="163">
        <f t="shared" si="6"/>
        <v>0.86242421408643877</v>
      </c>
      <c r="Q32" s="257">
        <f t="shared" si="7"/>
        <v>0.55908573744174817</v>
      </c>
      <c r="R32" s="257">
        <f t="shared" si="8"/>
        <v>0.55135179094227782</v>
      </c>
      <c r="S32" s="258">
        <f t="shared" si="9"/>
        <v>-4.2781115697566596E-3</v>
      </c>
    </row>
    <row r="33" spans="1:19" x14ac:dyDescent="0.25">
      <c r="A33" s="159" t="s">
        <v>137</v>
      </c>
      <c r="B33" s="162">
        <v>26254</v>
      </c>
      <c r="C33" s="160">
        <v>23456</v>
      </c>
      <c r="D33" s="161">
        <f t="shared" si="0"/>
        <v>0.89342576369315152</v>
      </c>
      <c r="E33" s="162">
        <v>28281</v>
      </c>
      <c r="F33" s="160">
        <v>24294</v>
      </c>
      <c r="G33" s="163">
        <f t="shared" si="1"/>
        <v>0.85902195820515537</v>
      </c>
      <c r="H33" s="164">
        <f t="shared" si="2"/>
        <v>-7.1673561755242088E-2</v>
      </c>
      <c r="I33" s="164">
        <f t="shared" si="3"/>
        <v>-3.4494113772948087E-2</v>
      </c>
      <c r="J33" s="258">
        <f t="shared" si="4"/>
        <v>3.4403805487996153E-2</v>
      </c>
      <c r="K33" s="162">
        <v>212133</v>
      </c>
      <c r="L33" s="160">
        <v>183265</v>
      </c>
      <c r="M33" s="262">
        <f t="shared" si="5"/>
        <v>0.86391556240660339</v>
      </c>
      <c r="N33" s="162">
        <v>218907</v>
      </c>
      <c r="O33" s="160">
        <v>187343</v>
      </c>
      <c r="P33" s="163">
        <f t="shared" si="6"/>
        <v>0.85581091513747842</v>
      </c>
      <c r="Q33" s="257">
        <f t="shared" si="7"/>
        <v>-3.0944647727117025E-2</v>
      </c>
      <c r="R33" s="257">
        <f t="shared" si="8"/>
        <v>-2.1767560036937583E-2</v>
      </c>
      <c r="S33" s="258">
        <f t="shared" si="9"/>
        <v>8.1046472691249649E-3</v>
      </c>
    </row>
    <row r="34" spans="1:19" x14ac:dyDescent="0.25">
      <c r="A34" s="159" t="s">
        <v>136</v>
      </c>
      <c r="B34" s="162">
        <v>25163</v>
      </c>
      <c r="C34" s="160">
        <v>21205</v>
      </c>
      <c r="D34" s="161">
        <f t="shared" si="0"/>
        <v>0.84270555975042727</v>
      </c>
      <c r="E34" s="162">
        <v>18180</v>
      </c>
      <c r="F34" s="160">
        <v>16212</v>
      </c>
      <c r="G34" s="163">
        <f t="shared" si="1"/>
        <v>0.89174917491749173</v>
      </c>
      <c r="H34" s="164">
        <f t="shared" si="2"/>
        <v>0.38410341034103412</v>
      </c>
      <c r="I34" s="164">
        <f t="shared" si="3"/>
        <v>0.30798174191956584</v>
      </c>
      <c r="J34" s="258">
        <f t="shared" si="4"/>
        <v>-4.9043615167064458E-2</v>
      </c>
      <c r="K34" s="162">
        <v>197555</v>
      </c>
      <c r="L34" s="160">
        <v>163610</v>
      </c>
      <c r="M34" s="262">
        <f t="shared" si="5"/>
        <v>0.82817443243653666</v>
      </c>
      <c r="N34" s="162">
        <v>132693</v>
      </c>
      <c r="O34" s="160">
        <v>113575</v>
      </c>
      <c r="P34" s="163">
        <f t="shared" si="6"/>
        <v>0.85592307054629857</v>
      </c>
      <c r="Q34" s="257">
        <f t="shared" si="7"/>
        <v>0.48881252213756565</v>
      </c>
      <c r="R34" s="257">
        <f t="shared" si="8"/>
        <v>0.44054589478318285</v>
      </c>
      <c r="S34" s="258">
        <f t="shared" si="9"/>
        <v>-2.7748638109761914E-2</v>
      </c>
    </row>
    <row r="35" spans="1:19" x14ac:dyDescent="0.25">
      <c r="A35" s="159" t="s">
        <v>139</v>
      </c>
      <c r="B35" s="162">
        <v>24092</v>
      </c>
      <c r="C35" s="160">
        <v>19380</v>
      </c>
      <c r="D35" s="161">
        <f t="shared" si="0"/>
        <v>0.80441640378548895</v>
      </c>
      <c r="E35" s="162">
        <v>19592</v>
      </c>
      <c r="F35" s="160">
        <v>15571</v>
      </c>
      <c r="G35" s="163">
        <f t="shared" si="1"/>
        <v>0.79476316864026131</v>
      </c>
      <c r="H35" s="164">
        <f t="shared" si="2"/>
        <v>0.22968558595345034</v>
      </c>
      <c r="I35" s="164">
        <f t="shared" si="3"/>
        <v>0.24462141159848438</v>
      </c>
      <c r="J35" s="258">
        <f t="shared" si="4"/>
        <v>9.6532351452276455E-3</v>
      </c>
      <c r="K35" s="162">
        <v>170863</v>
      </c>
      <c r="L35" s="160">
        <v>136002</v>
      </c>
      <c r="M35" s="262">
        <f t="shared" si="5"/>
        <v>0.79597104112651662</v>
      </c>
      <c r="N35" s="162">
        <v>152927</v>
      </c>
      <c r="O35" s="160">
        <v>119488</v>
      </c>
      <c r="P35" s="163">
        <f t="shared" si="6"/>
        <v>0.78134011652618574</v>
      </c>
      <c r="Q35" s="257">
        <f t="shared" si="7"/>
        <v>0.11728471754497249</v>
      </c>
      <c r="R35" s="257">
        <f t="shared" si="8"/>
        <v>0.13820634708087831</v>
      </c>
      <c r="S35" s="258">
        <f t="shared" si="9"/>
        <v>1.4630924600330886E-2</v>
      </c>
    </row>
    <row r="36" spans="1:19" x14ac:dyDescent="0.25">
      <c r="A36" s="159" t="s">
        <v>138</v>
      </c>
      <c r="B36" s="162">
        <v>23456</v>
      </c>
      <c r="C36" s="160">
        <v>19807</v>
      </c>
      <c r="D36" s="161">
        <f t="shared" si="0"/>
        <v>0.84443212824010916</v>
      </c>
      <c r="E36" s="162">
        <v>23418</v>
      </c>
      <c r="F36" s="160">
        <v>18481</v>
      </c>
      <c r="G36" s="163">
        <f t="shared" si="1"/>
        <v>0.78917926381416004</v>
      </c>
      <c r="H36" s="164">
        <f t="shared" si="2"/>
        <v>1.6226834059269724E-3</v>
      </c>
      <c r="I36" s="164">
        <f t="shared" si="3"/>
        <v>7.1749364211893374E-2</v>
      </c>
      <c r="J36" s="258">
        <f t="shared" si="4"/>
        <v>5.5252864425949122E-2</v>
      </c>
      <c r="K36" s="162">
        <v>188031</v>
      </c>
      <c r="L36" s="160">
        <v>151412</v>
      </c>
      <c r="M36" s="262">
        <f t="shared" si="5"/>
        <v>0.80525019810563148</v>
      </c>
      <c r="N36" s="162">
        <v>178718</v>
      </c>
      <c r="O36" s="160">
        <v>143654</v>
      </c>
      <c r="P36" s="163">
        <f t="shared" si="6"/>
        <v>0.80380263879407787</v>
      </c>
      <c r="Q36" s="257">
        <f t="shared" si="7"/>
        <v>5.2110028088944604E-2</v>
      </c>
      <c r="R36" s="257">
        <f t="shared" si="8"/>
        <v>5.4004761440683779E-2</v>
      </c>
      <c r="S36" s="258">
        <f t="shared" si="9"/>
        <v>1.4475593115536034E-3</v>
      </c>
    </row>
    <row r="37" spans="1:19" x14ac:dyDescent="0.25">
      <c r="A37" s="159" t="s">
        <v>141</v>
      </c>
      <c r="B37" s="162">
        <v>23088</v>
      </c>
      <c r="C37" s="160">
        <v>20258</v>
      </c>
      <c r="D37" s="161">
        <f t="shared" si="0"/>
        <v>0.87742550242550243</v>
      </c>
      <c r="E37" s="162">
        <v>18809</v>
      </c>
      <c r="F37" s="160">
        <v>16065</v>
      </c>
      <c r="G37" s="163">
        <f t="shared" si="1"/>
        <v>0.85411239300334951</v>
      </c>
      <c r="H37" s="164">
        <f t="shared" si="2"/>
        <v>0.22749747461321701</v>
      </c>
      <c r="I37" s="164">
        <f t="shared" si="3"/>
        <v>0.26100217864923758</v>
      </c>
      <c r="J37" s="258">
        <f t="shared" si="4"/>
        <v>2.3313109422152922E-2</v>
      </c>
      <c r="K37" s="162">
        <v>149198</v>
      </c>
      <c r="L37" s="160">
        <v>128834</v>
      </c>
      <c r="M37" s="262">
        <f t="shared" si="5"/>
        <v>0.86351023472164501</v>
      </c>
      <c r="N37" s="162">
        <v>136027</v>
      </c>
      <c r="O37" s="160">
        <v>111172</v>
      </c>
      <c r="P37" s="163">
        <f t="shared" si="6"/>
        <v>0.81727892256684331</v>
      </c>
      <c r="Q37" s="257">
        <f t="shared" si="7"/>
        <v>9.6826365353937183E-2</v>
      </c>
      <c r="R37" s="257">
        <f t="shared" si="8"/>
        <v>0.15887093872557845</v>
      </c>
      <c r="S37" s="258">
        <f t="shared" si="9"/>
        <v>4.6231312154801696E-2</v>
      </c>
    </row>
    <row r="38" spans="1:19" x14ac:dyDescent="0.25">
      <c r="A38" s="159" t="s">
        <v>140</v>
      </c>
      <c r="B38" s="162">
        <v>21126</v>
      </c>
      <c r="C38" s="160">
        <v>17749</v>
      </c>
      <c r="D38" s="161">
        <f t="shared" si="0"/>
        <v>0.8401495787181672</v>
      </c>
      <c r="E38" s="162">
        <v>20447</v>
      </c>
      <c r="F38" s="160">
        <v>16483</v>
      </c>
      <c r="G38" s="163">
        <f t="shared" si="1"/>
        <v>0.80613292903604439</v>
      </c>
      <c r="H38" s="164">
        <f t="shared" si="2"/>
        <v>3.3207805546045854E-2</v>
      </c>
      <c r="I38" s="164">
        <f t="shared" si="3"/>
        <v>7.6806406600740118E-2</v>
      </c>
      <c r="J38" s="258">
        <f t="shared" si="4"/>
        <v>3.4016649682122813E-2</v>
      </c>
      <c r="K38" s="162">
        <v>159619</v>
      </c>
      <c r="L38" s="160">
        <v>128362</v>
      </c>
      <c r="M38" s="262">
        <f t="shared" si="5"/>
        <v>0.80417744754697118</v>
      </c>
      <c r="N38" s="162">
        <v>151633</v>
      </c>
      <c r="O38" s="160">
        <v>118025</v>
      </c>
      <c r="P38" s="163">
        <f t="shared" si="6"/>
        <v>0.77835959190941284</v>
      </c>
      <c r="Q38" s="257">
        <f t="shared" si="7"/>
        <v>5.2666635890604274E-2</v>
      </c>
      <c r="R38" s="257">
        <f t="shared" si="8"/>
        <v>8.7583139165431145E-2</v>
      </c>
      <c r="S38" s="258">
        <f t="shared" si="9"/>
        <v>2.581785563755834E-2</v>
      </c>
    </row>
    <row r="39" spans="1:19" x14ac:dyDescent="0.25">
      <c r="A39" s="159" t="s">
        <v>144</v>
      </c>
      <c r="B39" s="162">
        <v>19314</v>
      </c>
      <c r="C39" s="160">
        <v>14326</v>
      </c>
      <c r="D39" s="161">
        <f t="shared" si="0"/>
        <v>0.74174174174174179</v>
      </c>
      <c r="E39" s="162">
        <v>12610</v>
      </c>
      <c r="F39" s="160">
        <v>10450</v>
      </c>
      <c r="G39" s="163">
        <f t="shared" si="1"/>
        <v>0.82870737509912773</v>
      </c>
      <c r="H39" s="164">
        <f t="shared" si="2"/>
        <v>0.5316415543219668</v>
      </c>
      <c r="I39" s="164">
        <f t="shared" si="3"/>
        <v>0.37090909090909085</v>
      </c>
      <c r="J39" s="258">
        <f t="shared" si="4"/>
        <v>-8.6965633357385941E-2</v>
      </c>
      <c r="K39" s="162">
        <v>115304</v>
      </c>
      <c r="L39" s="160">
        <v>89700</v>
      </c>
      <c r="M39" s="262">
        <f t="shared" si="5"/>
        <v>0.7779435232082148</v>
      </c>
      <c r="N39" s="162">
        <v>101219</v>
      </c>
      <c r="O39" s="160">
        <v>81779</v>
      </c>
      <c r="P39" s="163">
        <f t="shared" si="6"/>
        <v>0.80794119681087539</v>
      </c>
      <c r="Q39" s="257">
        <f t="shared" si="7"/>
        <v>0.13915371619952777</v>
      </c>
      <c r="R39" s="257">
        <f t="shared" si="8"/>
        <v>9.6858606732779906E-2</v>
      </c>
      <c r="S39" s="258">
        <f t="shared" si="9"/>
        <v>-2.9997673602660591E-2</v>
      </c>
    </row>
    <row r="40" spans="1:19" x14ac:dyDescent="0.25">
      <c r="A40" s="159" t="s">
        <v>142</v>
      </c>
      <c r="B40" s="162">
        <v>18159</v>
      </c>
      <c r="C40" s="160">
        <v>15067</v>
      </c>
      <c r="D40" s="161">
        <f t="shared" si="0"/>
        <v>0.82972630651467594</v>
      </c>
      <c r="E40" s="162">
        <v>20512</v>
      </c>
      <c r="F40" s="160">
        <v>15537</v>
      </c>
      <c r="G40" s="163">
        <f t="shared" si="1"/>
        <v>0.75745904836193445</v>
      </c>
      <c r="H40" s="164">
        <f t="shared" si="2"/>
        <v>-0.11471333853354138</v>
      </c>
      <c r="I40" s="164">
        <f t="shared" si="3"/>
        <v>-3.0250370084314859E-2</v>
      </c>
      <c r="J40" s="258">
        <f t="shared" si="4"/>
        <v>7.2267258152741487E-2</v>
      </c>
      <c r="K40" s="162">
        <v>149591</v>
      </c>
      <c r="L40" s="160">
        <v>119513</v>
      </c>
      <c r="M40" s="262">
        <f t="shared" si="5"/>
        <v>0.79893175391567672</v>
      </c>
      <c r="N40" s="162">
        <v>109596</v>
      </c>
      <c r="O40" s="160">
        <v>84109</v>
      </c>
      <c r="P40" s="163">
        <f t="shared" si="6"/>
        <v>0.76744589218584625</v>
      </c>
      <c r="Q40" s="257">
        <f t="shared" si="7"/>
        <v>0.36493120186868144</v>
      </c>
      <c r="R40" s="257">
        <f t="shared" si="8"/>
        <v>0.42092998371161228</v>
      </c>
      <c r="S40" s="258">
        <f t="shared" si="9"/>
        <v>3.1485861729830478E-2</v>
      </c>
    </row>
    <row r="41" spans="1:19" x14ac:dyDescent="0.25">
      <c r="A41" s="159" t="s">
        <v>143</v>
      </c>
      <c r="B41" s="162">
        <v>15266</v>
      </c>
      <c r="C41" s="160">
        <v>12245</v>
      </c>
      <c r="D41" s="161">
        <f t="shared" si="0"/>
        <v>0.80210926241320579</v>
      </c>
      <c r="E41" s="162">
        <v>11335</v>
      </c>
      <c r="F41" s="160">
        <v>9343</v>
      </c>
      <c r="G41" s="163">
        <f t="shared" si="1"/>
        <v>0.82426113806793122</v>
      </c>
      <c r="H41" s="164">
        <f t="shared" si="2"/>
        <v>0.34680194089104543</v>
      </c>
      <c r="I41" s="164">
        <f t="shared" si="3"/>
        <v>0.31060687145456489</v>
      </c>
      <c r="J41" s="258">
        <f t="shared" si="4"/>
        <v>-2.2151875654725428E-2</v>
      </c>
      <c r="K41" s="162">
        <v>104644</v>
      </c>
      <c r="L41" s="160">
        <v>75564</v>
      </c>
      <c r="M41" s="262">
        <f t="shared" si="5"/>
        <v>0.72210542410458312</v>
      </c>
      <c r="N41" s="162">
        <v>87094</v>
      </c>
      <c r="O41" s="160">
        <v>71999</v>
      </c>
      <c r="P41" s="163">
        <f t="shared" si="6"/>
        <v>0.82668151652237809</v>
      </c>
      <c r="Q41" s="257">
        <f t="shared" si="7"/>
        <v>0.20150641835258454</v>
      </c>
      <c r="R41" s="257">
        <f t="shared" si="8"/>
        <v>4.9514576591341619E-2</v>
      </c>
      <c r="S41" s="258">
        <f t="shared" si="9"/>
        <v>-0.10457609241779497</v>
      </c>
    </row>
    <row r="42" spans="1:19" x14ac:dyDescent="0.25">
      <c r="A42" s="159" t="s">
        <v>149</v>
      </c>
      <c r="B42" s="162">
        <v>14436</v>
      </c>
      <c r="C42" s="160">
        <v>11888</v>
      </c>
      <c r="D42" s="161">
        <f t="shared" si="0"/>
        <v>0.82349681352175119</v>
      </c>
      <c r="E42" s="162">
        <v>10992</v>
      </c>
      <c r="F42" s="160">
        <v>9610</v>
      </c>
      <c r="G42" s="163">
        <f t="shared" si="1"/>
        <v>0.87427219796215427</v>
      </c>
      <c r="H42" s="164">
        <f t="shared" si="2"/>
        <v>0.31331877729257651</v>
      </c>
      <c r="I42" s="164">
        <f t="shared" si="3"/>
        <v>0.23704474505723194</v>
      </c>
      <c r="J42" s="258">
        <f t="shared" si="4"/>
        <v>-5.0775384440403082E-2</v>
      </c>
      <c r="K42" s="162">
        <v>98798</v>
      </c>
      <c r="L42" s="160">
        <v>78863</v>
      </c>
      <c r="M42" s="262">
        <f t="shared" si="5"/>
        <v>0.79822466041822704</v>
      </c>
      <c r="N42" s="162">
        <v>86152</v>
      </c>
      <c r="O42" s="160">
        <v>74711</v>
      </c>
      <c r="P42" s="163">
        <f t="shared" si="6"/>
        <v>0.86719983285356117</v>
      </c>
      <c r="Q42" s="257">
        <f t="shared" si="7"/>
        <v>0.1467870740087287</v>
      </c>
      <c r="R42" s="257">
        <f t="shared" si="8"/>
        <v>5.5574145708128686E-2</v>
      </c>
      <c r="S42" s="258">
        <f t="shared" si="9"/>
        <v>-6.8975172435334131E-2</v>
      </c>
    </row>
    <row r="43" spans="1:19" x14ac:dyDescent="0.25">
      <c r="A43" s="159" t="s">
        <v>145</v>
      </c>
      <c r="B43" s="162">
        <v>13665</v>
      </c>
      <c r="C43" s="160">
        <v>10304</v>
      </c>
      <c r="D43" s="161">
        <f t="shared" si="0"/>
        <v>0.75404317599707282</v>
      </c>
      <c r="E43" s="162">
        <v>14010</v>
      </c>
      <c r="F43" s="160">
        <v>11804</v>
      </c>
      <c r="G43" s="163">
        <f t="shared" si="1"/>
        <v>0.84254104211277658</v>
      </c>
      <c r="H43" s="164">
        <f t="shared" si="2"/>
        <v>-2.4625267665952855E-2</v>
      </c>
      <c r="I43" s="164">
        <f t="shared" si="3"/>
        <v>-0.12707556760420191</v>
      </c>
      <c r="J43" s="258">
        <f t="shared" si="4"/>
        <v>-8.849786611570376E-2</v>
      </c>
      <c r="K43" s="162">
        <v>108677</v>
      </c>
      <c r="L43" s="160">
        <v>84362</v>
      </c>
      <c r="M43" s="262">
        <f t="shared" si="5"/>
        <v>0.7762636068349329</v>
      </c>
      <c r="N43" s="162">
        <v>105749</v>
      </c>
      <c r="O43" s="160">
        <v>84707</v>
      </c>
      <c r="P43" s="163">
        <f t="shared" si="6"/>
        <v>0.80101939498245844</v>
      </c>
      <c r="Q43" s="257">
        <f t="shared" si="7"/>
        <v>2.7688205089409834E-2</v>
      </c>
      <c r="R43" s="257">
        <f t="shared" si="8"/>
        <v>-4.0728629275030848E-3</v>
      </c>
      <c r="S43" s="258">
        <f t="shared" si="9"/>
        <v>-2.4755788147525548E-2</v>
      </c>
    </row>
    <row r="44" spans="1:19" x14ac:dyDescent="0.25">
      <c r="A44" s="159" t="s">
        <v>163</v>
      </c>
      <c r="B44" s="162">
        <v>13243</v>
      </c>
      <c r="C44" s="160">
        <v>11850</v>
      </c>
      <c r="D44" s="161">
        <f t="shared" si="0"/>
        <v>0.89481235369629242</v>
      </c>
      <c r="E44" s="162">
        <v>9431</v>
      </c>
      <c r="F44" s="160">
        <v>8811</v>
      </c>
      <c r="G44" s="163">
        <f t="shared" si="1"/>
        <v>0.93425935743823563</v>
      </c>
      <c r="H44" s="164">
        <f t="shared" si="2"/>
        <v>0.40419891846039646</v>
      </c>
      <c r="I44" s="164">
        <f t="shared" si="3"/>
        <v>0.34490977187606409</v>
      </c>
      <c r="J44" s="258">
        <f t="shared" si="4"/>
        <v>-3.944700374194321E-2</v>
      </c>
      <c r="K44" s="162">
        <v>115372</v>
      </c>
      <c r="L44" s="160">
        <v>100286</v>
      </c>
      <c r="M44" s="262">
        <f t="shared" si="5"/>
        <v>0.86924037028048395</v>
      </c>
      <c r="N44" s="162">
        <v>81975</v>
      </c>
      <c r="O44" s="160">
        <v>69695</v>
      </c>
      <c r="P44" s="163">
        <f t="shared" si="6"/>
        <v>0.85019823116803905</v>
      </c>
      <c r="Q44" s="257">
        <f t="shared" si="7"/>
        <v>0.40740469655382738</v>
      </c>
      <c r="R44" s="257">
        <f t="shared" si="8"/>
        <v>0.43892675227778177</v>
      </c>
      <c r="S44" s="258">
        <f t="shared" si="9"/>
        <v>1.90421391124449E-2</v>
      </c>
    </row>
    <row r="45" spans="1:19" x14ac:dyDescent="0.25">
      <c r="A45" s="159" t="s">
        <v>148</v>
      </c>
      <c r="B45" s="162">
        <v>12778</v>
      </c>
      <c r="C45" s="160">
        <v>10592</v>
      </c>
      <c r="D45" s="161">
        <f t="shared" si="0"/>
        <v>0.82892471435279391</v>
      </c>
      <c r="E45" s="162">
        <v>10766</v>
      </c>
      <c r="F45" s="160">
        <v>8712</v>
      </c>
      <c r="G45" s="163">
        <f t="shared" si="1"/>
        <v>0.80921419282927731</v>
      </c>
      <c r="H45" s="164">
        <f t="shared" si="2"/>
        <v>0.18688463681961731</v>
      </c>
      <c r="I45" s="164">
        <f t="shared" si="3"/>
        <v>0.21579430670339761</v>
      </c>
      <c r="J45" s="258">
        <f t="shared" si="4"/>
        <v>1.97105215235166E-2</v>
      </c>
      <c r="K45" s="162">
        <v>92187</v>
      </c>
      <c r="L45" s="160">
        <v>72422</v>
      </c>
      <c r="M45" s="262">
        <f t="shared" si="5"/>
        <v>0.78559883714623535</v>
      </c>
      <c r="N45" s="162">
        <v>80720</v>
      </c>
      <c r="O45" s="160">
        <v>61952</v>
      </c>
      <c r="P45" s="163">
        <f t="shared" si="6"/>
        <v>0.76749256689791878</v>
      </c>
      <c r="Q45" s="257">
        <f t="shared" si="7"/>
        <v>0.14205896927651129</v>
      </c>
      <c r="R45" s="257">
        <f t="shared" si="8"/>
        <v>0.16900180785123964</v>
      </c>
      <c r="S45" s="258">
        <f t="shared" si="9"/>
        <v>1.8106270248316569E-2</v>
      </c>
    </row>
    <row r="46" spans="1:19" x14ac:dyDescent="0.25">
      <c r="A46" s="159" t="s">
        <v>147</v>
      </c>
      <c r="B46" s="162">
        <v>12045</v>
      </c>
      <c r="C46" s="160">
        <v>10133</v>
      </c>
      <c r="D46" s="161">
        <f t="shared" si="0"/>
        <v>0.84126193441261932</v>
      </c>
      <c r="E46" s="162">
        <v>9946</v>
      </c>
      <c r="F46" s="160">
        <v>8735</v>
      </c>
      <c r="G46" s="163">
        <f t="shared" si="1"/>
        <v>0.87824250955157857</v>
      </c>
      <c r="H46" s="164">
        <f t="shared" si="2"/>
        <v>0.21103961391514181</v>
      </c>
      <c r="I46" s="164">
        <f t="shared" si="3"/>
        <v>0.16004579278763598</v>
      </c>
      <c r="J46" s="258">
        <f t="shared" si="4"/>
        <v>-3.6980575138959249E-2</v>
      </c>
      <c r="K46" s="162">
        <v>91727</v>
      </c>
      <c r="L46" s="160">
        <v>70466</v>
      </c>
      <c r="M46" s="262">
        <f t="shared" si="5"/>
        <v>0.76821437526573422</v>
      </c>
      <c r="N46" s="162">
        <v>74025</v>
      </c>
      <c r="O46" s="160">
        <v>59837</v>
      </c>
      <c r="P46" s="163">
        <f t="shared" si="6"/>
        <v>0.80833502195204321</v>
      </c>
      <c r="Q46" s="257">
        <f t="shared" si="7"/>
        <v>0.23913542722053371</v>
      </c>
      <c r="R46" s="257">
        <f t="shared" si="8"/>
        <v>0.17763256847769782</v>
      </c>
      <c r="S46" s="258">
        <f t="shared" si="9"/>
        <v>-4.0120646686308992E-2</v>
      </c>
    </row>
    <row r="47" spans="1:19" x14ac:dyDescent="0.25">
      <c r="A47" s="159" t="s">
        <v>146</v>
      </c>
      <c r="B47" s="162">
        <v>12002</v>
      </c>
      <c r="C47" s="160">
        <v>9303</v>
      </c>
      <c r="D47" s="161">
        <f t="shared" si="0"/>
        <v>0.77512081319780035</v>
      </c>
      <c r="E47" s="162">
        <v>12554</v>
      </c>
      <c r="F47" s="160">
        <v>8216</v>
      </c>
      <c r="G47" s="163">
        <f t="shared" si="1"/>
        <v>0.654452764059264</v>
      </c>
      <c r="H47" s="164">
        <f t="shared" si="2"/>
        <v>-4.3970049386649723E-2</v>
      </c>
      <c r="I47" s="164">
        <f t="shared" si="3"/>
        <v>0.13230282375851998</v>
      </c>
      <c r="J47" s="258">
        <f t="shared" si="4"/>
        <v>0.12066804913853635</v>
      </c>
      <c r="K47" s="162">
        <v>90387</v>
      </c>
      <c r="L47" s="160">
        <v>68162</v>
      </c>
      <c r="M47" s="262">
        <f t="shared" si="5"/>
        <v>0.75411287021363693</v>
      </c>
      <c r="N47" s="162">
        <v>91512</v>
      </c>
      <c r="O47" s="160">
        <v>66776</v>
      </c>
      <c r="P47" s="163">
        <f t="shared" si="6"/>
        <v>0.72969665180522769</v>
      </c>
      <c r="Q47" s="257">
        <f t="shared" si="7"/>
        <v>-1.229346970889067E-2</v>
      </c>
      <c r="R47" s="257">
        <f t="shared" si="8"/>
        <v>2.0755960225230519E-2</v>
      </c>
      <c r="S47" s="258">
        <f t="shared" si="9"/>
        <v>2.441621840840924E-2</v>
      </c>
    </row>
    <row r="48" spans="1:19" x14ac:dyDescent="0.25">
      <c r="A48" s="159" t="s">
        <v>151</v>
      </c>
      <c r="B48" s="162">
        <v>11380</v>
      </c>
      <c r="C48" s="160">
        <v>9139</v>
      </c>
      <c r="D48" s="161">
        <f t="shared" si="0"/>
        <v>0.80307557117750439</v>
      </c>
      <c r="E48" s="162">
        <v>0</v>
      </c>
      <c r="F48" s="160">
        <v>0</v>
      </c>
      <c r="G48" s="163" t="str">
        <f t="shared" si="1"/>
        <v/>
      </c>
      <c r="H48" s="164" t="str">
        <f t="shared" si="2"/>
        <v/>
      </c>
      <c r="I48" s="164" t="str">
        <f t="shared" si="3"/>
        <v/>
      </c>
      <c r="J48" s="258" t="str">
        <f t="shared" si="4"/>
        <v/>
      </c>
      <c r="K48" s="162">
        <v>76592</v>
      </c>
      <c r="L48" s="160">
        <v>61526</v>
      </c>
      <c r="M48" s="262">
        <f t="shared" si="5"/>
        <v>0.80329538332985173</v>
      </c>
      <c r="N48" s="162">
        <v>0</v>
      </c>
      <c r="O48" s="160">
        <v>0</v>
      </c>
      <c r="P48" s="163" t="str">
        <f t="shared" si="6"/>
        <v/>
      </c>
      <c r="Q48" s="257" t="str">
        <f t="shared" si="7"/>
        <v/>
      </c>
      <c r="R48" s="257" t="str">
        <f t="shared" si="8"/>
        <v/>
      </c>
      <c r="S48" s="258" t="str">
        <f t="shared" si="9"/>
        <v/>
      </c>
    </row>
    <row r="49" spans="1:19" x14ac:dyDescent="0.25">
      <c r="A49" s="159" t="s">
        <v>150</v>
      </c>
      <c r="B49" s="162">
        <v>11253</v>
      </c>
      <c r="C49" s="160">
        <v>8078</v>
      </c>
      <c r="D49" s="161">
        <f t="shared" si="0"/>
        <v>0.71785301697325155</v>
      </c>
      <c r="E49" s="162">
        <v>10478</v>
      </c>
      <c r="F49" s="160">
        <v>7898</v>
      </c>
      <c r="G49" s="163">
        <f t="shared" si="1"/>
        <v>0.75376980339759492</v>
      </c>
      <c r="H49" s="164">
        <f t="shared" si="2"/>
        <v>7.3964497041420163E-2</v>
      </c>
      <c r="I49" s="164">
        <f t="shared" si="3"/>
        <v>2.2790579893643859E-2</v>
      </c>
      <c r="J49" s="258">
        <f t="shared" si="4"/>
        <v>-3.5916786424343372E-2</v>
      </c>
      <c r="K49" s="162">
        <v>82691</v>
      </c>
      <c r="L49" s="160">
        <v>65256</v>
      </c>
      <c r="M49" s="262">
        <f t="shared" si="5"/>
        <v>0.78915480523878057</v>
      </c>
      <c r="N49" s="162">
        <v>81178</v>
      </c>
      <c r="O49" s="160">
        <v>63150</v>
      </c>
      <c r="P49" s="163">
        <f t="shared" si="6"/>
        <v>0.77792012614255091</v>
      </c>
      <c r="Q49" s="257">
        <f t="shared" si="7"/>
        <v>1.8638054645347291E-2</v>
      </c>
      <c r="R49" s="257">
        <f t="shared" si="8"/>
        <v>3.3349168646080729E-2</v>
      </c>
      <c r="S49" s="258">
        <f t="shared" si="9"/>
        <v>1.1234679096229661E-2</v>
      </c>
    </row>
    <row r="50" spans="1:19" x14ac:dyDescent="0.25">
      <c r="A50" s="159" t="s">
        <v>166</v>
      </c>
      <c r="B50" s="162">
        <v>10202</v>
      </c>
      <c r="C50" s="160">
        <v>7361</v>
      </c>
      <c r="D50" s="161">
        <f t="shared" si="0"/>
        <v>0.72152519113899238</v>
      </c>
      <c r="E50" s="162">
        <v>7024</v>
      </c>
      <c r="F50" s="160">
        <v>4159</v>
      </c>
      <c r="G50" s="163">
        <f t="shared" si="1"/>
        <v>0.59211275626423687</v>
      </c>
      <c r="H50" s="164">
        <f t="shared" si="2"/>
        <v>0.45244874715261951</v>
      </c>
      <c r="I50" s="164">
        <f t="shared" si="3"/>
        <v>0.76989660976196195</v>
      </c>
      <c r="J50" s="258">
        <f t="shared" si="4"/>
        <v>0.12941243487475551</v>
      </c>
      <c r="K50" s="162">
        <v>58450</v>
      </c>
      <c r="L50" s="160">
        <v>38206</v>
      </c>
      <c r="M50" s="262">
        <f t="shared" si="5"/>
        <v>0.65365269461077846</v>
      </c>
      <c r="N50" s="162">
        <v>51444</v>
      </c>
      <c r="O50" s="160">
        <v>32825</v>
      </c>
      <c r="P50" s="163">
        <f t="shared" si="6"/>
        <v>0.63807246714874422</v>
      </c>
      <c r="Q50" s="257">
        <f t="shared" si="7"/>
        <v>0.13618692170126745</v>
      </c>
      <c r="R50" s="257">
        <f t="shared" si="8"/>
        <v>0.16392993145468382</v>
      </c>
      <c r="S50" s="258">
        <f t="shared" si="9"/>
        <v>1.5580227462034246E-2</v>
      </c>
    </row>
    <row r="51" spans="1:19" x14ac:dyDescent="0.25">
      <c r="A51" s="159" t="s">
        <v>152</v>
      </c>
      <c r="B51" s="162">
        <v>8579</v>
      </c>
      <c r="C51" s="160">
        <v>6854</v>
      </c>
      <c r="D51" s="161">
        <f t="shared" si="0"/>
        <v>0.79892761394101874</v>
      </c>
      <c r="E51" s="162">
        <v>7204</v>
      </c>
      <c r="F51" s="160">
        <v>6049</v>
      </c>
      <c r="G51" s="163">
        <f t="shared" si="1"/>
        <v>0.83967240421987788</v>
      </c>
      <c r="H51" s="164">
        <f t="shared" si="2"/>
        <v>0.19086618545252643</v>
      </c>
      <c r="I51" s="164">
        <f t="shared" si="3"/>
        <v>0.13307984790874516</v>
      </c>
      <c r="J51" s="258">
        <f t="shared" si="4"/>
        <v>-4.0744790278859133E-2</v>
      </c>
      <c r="K51" s="162">
        <v>68126</v>
      </c>
      <c r="L51" s="160">
        <v>52341</v>
      </c>
      <c r="M51" s="262">
        <f t="shared" si="5"/>
        <v>0.76829697912691186</v>
      </c>
      <c r="N51" s="162">
        <v>71465</v>
      </c>
      <c r="O51" s="160">
        <v>54415</v>
      </c>
      <c r="P51" s="163">
        <f t="shared" si="6"/>
        <v>0.76142167494577762</v>
      </c>
      <c r="Q51" s="257">
        <f t="shared" si="7"/>
        <v>-4.6722171692436865E-2</v>
      </c>
      <c r="R51" s="257">
        <f t="shared" si="8"/>
        <v>-3.8114490489754682E-2</v>
      </c>
      <c r="S51" s="258">
        <f t="shared" si="9"/>
        <v>6.8753041811342452E-3</v>
      </c>
    </row>
    <row r="52" spans="1:19" x14ac:dyDescent="0.25">
      <c r="A52" s="159" t="s">
        <v>164</v>
      </c>
      <c r="B52" s="162">
        <v>8222</v>
      </c>
      <c r="C52" s="160">
        <v>7480</v>
      </c>
      <c r="D52" s="161">
        <f t="shared" si="0"/>
        <v>0.90975431768426174</v>
      </c>
      <c r="E52" s="162">
        <v>8052</v>
      </c>
      <c r="F52" s="160">
        <v>6935</v>
      </c>
      <c r="G52" s="163">
        <f t="shared" si="1"/>
        <v>0.86127670144063584</v>
      </c>
      <c r="H52" s="164">
        <f t="shared" si="2"/>
        <v>2.1112767014406453E-2</v>
      </c>
      <c r="I52" s="164">
        <f t="shared" si="3"/>
        <v>7.8586878154289774E-2</v>
      </c>
      <c r="J52" s="258">
        <f t="shared" si="4"/>
        <v>4.8477616243625898E-2</v>
      </c>
      <c r="K52" s="162">
        <v>68179</v>
      </c>
      <c r="L52" s="160">
        <v>58596</v>
      </c>
      <c r="M52" s="262">
        <f t="shared" si="5"/>
        <v>0.8594435236656448</v>
      </c>
      <c r="N52" s="162">
        <v>59182</v>
      </c>
      <c r="O52" s="160">
        <v>50022</v>
      </c>
      <c r="P52" s="163">
        <f t="shared" si="6"/>
        <v>0.8452232097597242</v>
      </c>
      <c r="Q52" s="257">
        <f t="shared" si="7"/>
        <v>0.15202257443141498</v>
      </c>
      <c r="R52" s="257">
        <f t="shared" si="8"/>
        <v>0.17140458198392716</v>
      </c>
      <c r="S52" s="258">
        <f t="shared" si="9"/>
        <v>1.4220313905920601E-2</v>
      </c>
    </row>
    <row r="53" spans="1:19" x14ac:dyDescent="0.25">
      <c r="A53" s="159" t="s">
        <v>153</v>
      </c>
      <c r="B53" s="162">
        <v>8139</v>
      </c>
      <c r="C53" s="160">
        <v>6010</v>
      </c>
      <c r="D53" s="161">
        <f t="shared" si="0"/>
        <v>0.73841995331121757</v>
      </c>
      <c r="E53" s="162">
        <v>6769</v>
      </c>
      <c r="F53" s="160">
        <v>4490</v>
      </c>
      <c r="G53" s="163">
        <f t="shared" si="1"/>
        <v>0.66331806766139756</v>
      </c>
      <c r="H53" s="164">
        <f t="shared" si="2"/>
        <v>0.20239326340670694</v>
      </c>
      <c r="I53" s="164">
        <f t="shared" si="3"/>
        <v>0.33853006681514475</v>
      </c>
      <c r="J53" s="258">
        <f t="shared" si="4"/>
        <v>7.510188564982001E-2</v>
      </c>
      <c r="K53" s="162">
        <v>62099</v>
      </c>
      <c r="L53" s="160">
        <v>41963</v>
      </c>
      <c r="M53" s="262">
        <f t="shared" si="5"/>
        <v>0.67574357074993152</v>
      </c>
      <c r="N53" s="162">
        <v>50309</v>
      </c>
      <c r="O53" s="160">
        <v>34776</v>
      </c>
      <c r="P53" s="163">
        <f t="shared" si="6"/>
        <v>0.6912480868234312</v>
      </c>
      <c r="Q53" s="257">
        <f t="shared" si="7"/>
        <v>0.23435170645411363</v>
      </c>
      <c r="R53" s="257">
        <f t="shared" si="8"/>
        <v>0.20666551644812525</v>
      </c>
      <c r="S53" s="258">
        <f t="shared" si="9"/>
        <v>-1.5504516073499675E-2</v>
      </c>
    </row>
    <row r="54" spans="1:19" x14ac:dyDescent="0.25">
      <c r="A54" s="159" t="s">
        <v>155</v>
      </c>
      <c r="B54" s="162">
        <v>7947</v>
      </c>
      <c r="C54" s="160">
        <v>6899</v>
      </c>
      <c r="D54" s="161">
        <f t="shared" si="0"/>
        <v>0.86812633698250907</v>
      </c>
      <c r="E54" s="162">
        <v>4346</v>
      </c>
      <c r="F54" s="160">
        <v>4006</v>
      </c>
      <c r="G54" s="163">
        <f t="shared" si="1"/>
        <v>0.92176714219972389</v>
      </c>
      <c r="H54" s="164">
        <f t="shared" si="2"/>
        <v>0.82857800276115978</v>
      </c>
      <c r="I54" s="164">
        <f t="shared" si="3"/>
        <v>0.72216674987518714</v>
      </c>
      <c r="J54" s="258">
        <f t="shared" si="4"/>
        <v>-5.3640805217214815E-2</v>
      </c>
      <c r="K54" s="162">
        <v>59470</v>
      </c>
      <c r="L54" s="160">
        <v>48656</v>
      </c>
      <c r="M54" s="262">
        <f t="shared" si="5"/>
        <v>0.81816041701698339</v>
      </c>
      <c r="N54" s="162">
        <v>32576</v>
      </c>
      <c r="O54" s="160">
        <v>28536</v>
      </c>
      <c r="P54" s="163">
        <f t="shared" si="6"/>
        <v>0.87598231827111983</v>
      </c>
      <c r="Q54" s="257">
        <f t="shared" si="7"/>
        <v>0.82557711198428296</v>
      </c>
      <c r="R54" s="257">
        <f t="shared" si="8"/>
        <v>0.70507429212223149</v>
      </c>
      <c r="S54" s="258">
        <f t="shared" si="9"/>
        <v>-5.7821901254136443E-2</v>
      </c>
    </row>
    <row r="55" spans="1:19" x14ac:dyDescent="0.25">
      <c r="A55" s="159" t="s">
        <v>165</v>
      </c>
      <c r="B55" s="162">
        <v>7782</v>
      </c>
      <c r="C55" s="160">
        <v>5672</v>
      </c>
      <c r="D55" s="161">
        <f t="shared" si="0"/>
        <v>0.72886147519917754</v>
      </c>
      <c r="E55" s="162">
        <v>7983</v>
      </c>
      <c r="F55" s="160">
        <v>5530</v>
      </c>
      <c r="G55" s="163">
        <f t="shared" si="1"/>
        <v>0.69272203432293622</v>
      </c>
      <c r="H55" s="164">
        <f t="shared" si="2"/>
        <v>-2.5178504321683559E-2</v>
      </c>
      <c r="I55" s="164">
        <f t="shared" si="3"/>
        <v>2.5678119349005435E-2</v>
      </c>
      <c r="J55" s="258">
        <f t="shared" si="4"/>
        <v>3.6139440876241324E-2</v>
      </c>
      <c r="K55" s="162">
        <v>58571</v>
      </c>
      <c r="L55" s="160">
        <v>39803</v>
      </c>
      <c r="M55" s="262">
        <f t="shared" si="5"/>
        <v>0.67956838708575917</v>
      </c>
      <c r="N55" s="162">
        <v>15149</v>
      </c>
      <c r="O55" s="160">
        <v>11280</v>
      </c>
      <c r="P55" s="163">
        <f t="shared" si="6"/>
        <v>0.74460360419829696</v>
      </c>
      <c r="Q55" s="257">
        <f t="shared" si="7"/>
        <v>2.8663278104165291</v>
      </c>
      <c r="R55" s="257">
        <f t="shared" si="8"/>
        <v>2.5286347517730499</v>
      </c>
      <c r="S55" s="258">
        <f t="shared" si="9"/>
        <v>-6.5035217112537791E-2</v>
      </c>
    </row>
    <row r="56" spans="1:19" x14ac:dyDescent="0.25">
      <c r="A56" s="159" t="s">
        <v>154</v>
      </c>
      <c r="B56" s="162">
        <v>7587</v>
      </c>
      <c r="C56" s="160">
        <v>6171</v>
      </c>
      <c r="D56" s="161">
        <f t="shared" si="0"/>
        <v>0.81336496638987743</v>
      </c>
      <c r="E56" s="162">
        <v>4535</v>
      </c>
      <c r="F56" s="160">
        <v>3508</v>
      </c>
      <c r="G56" s="163">
        <f t="shared" si="1"/>
        <v>0.77353914002205071</v>
      </c>
      <c r="H56" s="164">
        <f t="shared" si="2"/>
        <v>0.67298787210584354</v>
      </c>
      <c r="I56" s="164">
        <f t="shared" si="3"/>
        <v>0.75912200684150521</v>
      </c>
      <c r="J56" s="258">
        <f t="shared" si="4"/>
        <v>3.9825826367826722E-2</v>
      </c>
      <c r="K56" s="162">
        <v>44238</v>
      </c>
      <c r="L56" s="160">
        <v>34730</v>
      </c>
      <c r="M56" s="262">
        <f t="shared" si="5"/>
        <v>0.78507165785071653</v>
      </c>
      <c r="N56" s="162">
        <v>31941</v>
      </c>
      <c r="O56" s="160">
        <v>26614</v>
      </c>
      <c r="P56" s="163">
        <f t="shared" si="6"/>
        <v>0.83322375630067935</v>
      </c>
      <c r="Q56" s="257">
        <f t="shared" si="7"/>
        <v>0.38499107729876969</v>
      </c>
      <c r="R56" s="257">
        <f t="shared" si="8"/>
        <v>0.30495228075449021</v>
      </c>
      <c r="S56" s="258">
        <f t="shared" si="9"/>
        <v>-4.8152098449962821E-2</v>
      </c>
    </row>
    <row r="57" spans="1:19" x14ac:dyDescent="0.25">
      <c r="A57" s="159" t="s">
        <v>156</v>
      </c>
      <c r="B57" s="162">
        <v>7414</v>
      </c>
      <c r="C57" s="160">
        <v>5526</v>
      </c>
      <c r="D57" s="161">
        <f t="shared" si="0"/>
        <v>0.7453466414890747</v>
      </c>
      <c r="E57" s="162">
        <v>4951</v>
      </c>
      <c r="F57" s="160">
        <v>3867</v>
      </c>
      <c r="G57" s="163">
        <f t="shared" si="1"/>
        <v>0.78105433245808931</v>
      </c>
      <c r="H57" s="164">
        <f t="shared" si="2"/>
        <v>0.49747525752373267</v>
      </c>
      <c r="I57" s="164">
        <f t="shared" si="3"/>
        <v>0.42901474010861129</v>
      </c>
      <c r="J57" s="258">
        <f t="shared" si="4"/>
        <v>-3.5707690969014605E-2</v>
      </c>
      <c r="K57" s="162">
        <v>44796</v>
      </c>
      <c r="L57" s="160">
        <v>32719</v>
      </c>
      <c r="M57" s="262">
        <f t="shared" si="5"/>
        <v>0.7304000357174748</v>
      </c>
      <c r="N57" s="162">
        <v>38532</v>
      </c>
      <c r="O57" s="160">
        <v>27897</v>
      </c>
      <c r="P57" s="163">
        <f t="shared" si="6"/>
        <v>0.72399563998754279</v>
      </c>
      <c r="Q57" s="257">
        <f t="shared" si="7"/>
        <v>0.16256617876051083</v>
      </c>
      <c r="R57" s="257">
        <f t="shared" si="8"/>
        <v>0.17285012725382654</v>
      </c>
      <c r="S57" s="258">
        <f t="shared" si="9"/>
        <v>6.4043957299320109E-3</v>
      </c>
    </row>
    <row r="58" spans="1:19" x14ac:dyDescent="0.25">
      <c r="A58" s="159" t="s">
        <v>253</v>
      </c>
      <c r="B58" s="162">
        <v>7249</v>
      </c>
      <c r="C58" s="160">
        <v>5522</v>
      </c>
      <c r="D58" s="161">
        <f t="shared" si="0"/>
        <v>0.7617602427921093</v>
      </c>
      <c r="E58" s="162">
        <v>2670</v>
      </c>
      <c r="F58" s="160">
        <v>1924</v>
      </c>
      <c r="G58" s="163">
        <f t="shared" si="1"/>
        <v>0.72059925093632959</v>
      </c>
      <c r="H58" s="164">
        <f t="shared" si="2"/>
        <v>1.7149812734082399</v>
      </c>
      <c r="I58" s="164">
        <f t="shared" si="3"/>
        <v>1.87006237006237</v>
      </c>
      <c r="J58" s="258">
        <f t="shared" si="4"/>
        <v>4.1160991855779705E-2</v>
      </c>
      <c r="K58" s="162">
        <v>41902</v>
      </c>
      <c r="L58" s="160">
        <v>29210</v>
      </c>
      <c r="M58" s="262">
        <f t="shared" si="5"/>
        <v>0.69710276359123668</v>
      </c>
      <c r="N58" s="162">
        <v>19932</v>
      </c>
      <c r="O58" s="160">
        <v>14045</v>
      </c>
      <c r="P58" s="163">
        <f t="shared" si="6"/>
        <v>0.70464579570539831</v>
      </c>
      <c r="Q58" s="257">
        <f t="shared" si="7"/>
        <v>1.1022476419827414</v>
      </c>
      <c r="R58" s="257">
        <f t="shared" si="8"/>
        <v>1.0797436810252758</v>
      </c>
      <c r="S58" s="258">
        <f t="shared" si="9"/>
        <v>-7.5430321141616297E-3</v>
      </c>
    </row>
    <row r="59" spans="1:19" x14ac:dyDescent="0.25">
      <c r="A59" s="159" t="s">
        <v>167</v>
      </c>
      <c r="B59" s="162">
        <v>6703</v>
      </c>
      <c r="C59" s="160">
        <v>4594</v>
      </c>
      <c r="D59" s="161">
        <f t="shared" si="0"/>
        <v>0.68536476204684471</v>
      </c>
      <c r="E59" s="162">
        <v>7601</v>
      </c>
      <c r="F59" s="160">
        <v>5788</v>
      </c>
      <c r="G59" s="163">
        <f t="shared" si="1"/>
        <v>0.76147875279568478</v>
      </c>
      <c r="H59" s="164">
        <f t="shared" si="2"/>
        <v>-0.11814234969083015</v>
      </c>
      <c r="I59" s="164">
        <f t="shared" si="3"/>
        <v>-0.20628887353144432</v>
      </c>
      <c r="J59" s="258">
        <f t="shared" si="4"/>
        <v>-7.6113990748840066E-2</v>
      </c>
      <c r="K59" s="162">
        <v>49664</v>
      </c>
      <c r="L59" s="160">
        <v>34627</v>
      </c>
      <c r="M59" s="262">
        <f t="shared" si="5"/>
        <v>0.69722535438144329</v>
      </c>
      <c r="N59" s="162">
        <v>33224</v>
      </c>
      <c r="O59" s="160">
        <v>23119</v>
      </c>
      <c r="P59" s="163">
        <f t="shared" si="6"/>
        <v>0.69585239585841563</v>
      </c>
      <c r="Q59" s="257">
        <f t="shared" si="7"/>
        <v>0.49482301950397312</v>
      </c>
      <c r="R59" s="257">
        <f t="shared" si="8"/>
        <v>0.49777239499978365</v>
      </c>
      <c r="S59" s="258">
        <f t="shared" si="9"/>
        <v>1.3729585230276564E-3</v>
      </c>
    </row>
    <row r="60" spans="1:19" x14ac:dyDescent="0.25">
      <c r="A60" s="159" t="s">
        <v>254</v>
      </c>
      <c r="B60" s="162">
        <v>6537</v>
      </c>
      <c r="C60" s="160">
        <v>4953</v>
      </c>
      <c r="D60" s="161">
        <f t="shared" si="0"/>
        <v>0.757687012391005</v>
      </c>
      <c r="E60" s="162">
        <v>2785</v>
      </c>
      <c r="F60" s="160">
        <v>2436</v>
      </c>
      <c r="G60" s="163">
        <f t="shared" si="1"/>
        <v>0.87468581687612212</v>
      </c>
      <c r="H60" s="164">
        <f t="shared" si="2"/>
        <v>1.3472172351885097</v>
      </c>
      <c r="I60" s="164">
        <f t="shared" si="3"/>
        <v>1.0332512315270934</v>
      </c>
      <c r="J60" s="258">
        <f t="shared" si="4"/>
        <v>-0.11699880448511712</v>
      </c>
      <c r="K60" s="162">
        <v>25939</v>
      </c>
      <c r="L60" s="160">
        <v>22140</v>
      </c>
      <c r="M60" s="262">
        <f t="shared" si="5"/>
        <v>0.85354100003855193</v>
      </c>
      <c r="N60" s="162">
        <v>21498</v>
      </c>
      <c r="O60" s="160">
        <v>18827</v>
      </c>
      <c r="P60" s="163">
        <f t="shared" si="6"/>
        <v>0.87575588426830397</v>
      </c>
      <c r="Q60" s="257">
        <f t="shared" si="7"/>
        <v>0.20657735603311944</v>
      </c>
      <c r="R60" s="257">
        <f t="shared" si="8"/>
        <v>0.17597068040580011</v>
      </c>
      <c r="S60" s="258">
        <f t="shared" si="9"/>
        <v>-2.2214884229752041E-2</v>
      </c>
    </row>
    <row r="61" spans="1:19" x14ac:dyDescent="0.25">
      <c r="A61" s="159" t="s">
        <v>157</v>
      </c>
      <c r="B61" s="162">
        <v>6180</v>
      </c>
      <c r="C61" s="160">
        <v>5414</v>
      </c>
      <c r="D61" s="161">
        <f t="shared" si="0"/>
        <v>0.87605177993527505</v>
      </c>
      <c r="E61" s="162">
        <v>4750</v>
      </c>
      <c r="F61" s="160">
        <v>4108</v>
      </c>
      <c r="G61" s="163">
        <f t="shared" si="1"/>
        <v>0.86484210526315786</v>
      </c>
      <c r="H61" s="164">
        <f t="shared" si="2"/>
        <v>0.30105263157894746</v>
      </c>
      <c r="I61" s="164">
        <f t="shared" si="3"/>
        <v>0.31791626095423564</v>
      </c>
      <c r="J61" s="258">
        <f t="shared" si="4"/>
        <v>1.1209674672117198E-2</v>
      </c>
      <c r="K61" s="162">
        <v>50316</v>
      </c>
      <c r="L61" s="160">
        <v>42607</v>
      </c>
      <c r="M61" s="262">
        <f t="shared" si="5"/>
        <v>0.84678829795691235</v>
      </c>
      <c r="N61" s="162">
        <v>36526</v>
      </c>
      <c r="O61" s="160">
        <v>31369</v>
      </c>
      <c r="P61" s="163">
        <f t="shared" si="6"/>
        <v>0.85881290039971525</v>
      </c>
      <c r="Q61" s="257">
        <f t="shared" si="7"/>
        <v>0.37753928708317352</v>
      </c>
      <c r="R61" s="257">
        <f t="shared" si="8"/>
        <v>0.35825177723229951</v>
      </c>
      <c r="S61" s="258">
        <f t="shared" si="9"/>
        <v>-1.2024602442802901E-2</v>
      </c>
    </row>
    <row r="62" spans="1:19" x14ac:dyDescent="0.25">
      <c r="A62" s="159" t="s">
        <v>158</v>
      </c>
      <c r="B62" s="162">
        <v>5180</v>
      </c>
      <c r="C62" s="160">
        <v>4311</v>
      </c>
      <c r="D62" s="161">
        <f t="shared" si="0"/>
        <v>0.83223938223938221</v>
      </c>
      <c r="E62" s="162">
        <v>4674</v>
      </c>
      <c r="F62" s="160">
        <v>3535</v>
      </c>
      <c r="G62" s="163">
        <f t="shared" si="1"/>
        <v>0.75631151048352585</v>
      </c>
      <c r="H62" s="164">
        <f t="shared" si="2"/>
        <v>0.10825845100556264</v>
      </c>
      <c r="I62" s="164">
        <f t="shared" si="3"/>
        <v>0.21951909476661946</v>
      </c>
      <c r="J62" s="258">
        <f t="shared" si="4"/>
        <v>7.5927871755856358E-2</v>
      </c>
      <c r="K62" s="162">
        <v>32912</v>
      </c>
      <c r="L62" s="160">
        <v>24216</v>
      </c>
      <c r="M62" s="262">
        <f t="shared" si="5"/>
        <v>0.73578026251823048</v>
      </c>
      <c r="N62" s="162">
        <v>30689</v>
      </c>
      <c r="O62" s="160">
        <v>21684</v>
      </c>
      <c r="P62" s="163">
        <f t="shared" si="6"/>
        <v>0.7065723875004073</v>
      </c>
      <c r="Q62" s="257">
        <f t="shared" si="7"/>
        <v>7.2436377855257694E-2</v>
      </c>
      <c r="R62" s="257">
        <f t="shared" si="8"/>
        <v>0.11676812396236858</v>
      </c>
      <c r="S62" s="258">
        <f t="shared" si="9"/>
        <v>2.9207875017823182E-2</v>
      </c>
    </row>
    <row r="63" spans="1:19" x14ac:dyDescent="0.25">
      <c r="A63" s="159" t="s">
        <v>168</v>
      </c>
      <c r="B63" s="162">
        <v>5162</v>
      </c>
      <c r="C63" s="160">
        <v>3982</v>
      </c>
      <c r="D63" s="161">
        <f t="shared" si="0"/>
        <v>0.77140643161565281</v>
      </c>
      <c r="E63" s="162">
        <v>0</v>
      </c>
      <c r="F63" s="160">
        <v>0</v>
      </c>
      <c r="G63" s="163" t="str">
        <f t="shared" si="1"/>
        <v/>
      </c>
      <c r="H63" s="164" t="str">
        <f t="shared" si="2"/>
        <v/>
      </c>
      <c r="I63" s="164" t="str">
        <f t="shared" si="3"/>
        <v/>
      </c>
      <c r="J63" s="258" t="str">
        <f t="shared" si="4"/>
        <v/>
      </c>
      <c r="K63" s="162">
        <v>45574</v>
      </c>
      <c r="L63" s="160">
        <v>32408</v>
      </c>
      <c r="M63" s="263">
        <f t="shared" si="5"/>
        <v>0.71110721025145918</v>
      </c>
      <c r="N63" s="162">
        <v>0</v>
      </c>
      <c r="O63" s="160">
        <v>0</v>
      </c>
      <c r="P63" s="163" t="str">
        <f t="shared" si="6"/>
        <v/>
      </c>
      <c r="Q63" s="257" t="str">
        <f t="shared" si="7"/>
        <v/>
      </c>
      <c r="R63" s="257" t="str">
        <f t="shared" si="8"/>
        <v/>
      </c>
      <c r="S63" s="258" t="str">
        <f t="shared" si="9"/>
        <v/>
      </c>
    </row>
    <row r="64" spans="1:19" x14ac:dyDescent="0.25">
      <c r="A64" s="159" t="s">
        <v>169</v>
      </c>
      <c r="B64" s="162">
        <v>4844</v>
      </c>
      <c r="C64" s="160">
        <v>2980</v>
      </c>
      <c r="D64" s="161">
        <f t="shared" si="0"/>
        <v>0.61519405450041287</v>
      </c>
      <c r="E64" s="162">
        <v>2940</v>
      </c>
      <c r="F64" s="160">
        <v>1820</v>
      </c>
      <c r="G64" s="163">
        <f t="shared" si="1"/>
        <v>0.61904761904761907</v>
      </c>
      <c r="H64" s="164">
        <f t="shared" si="2"/>
        <v>0.64761904761904754</v>
      </c>
      <c r="I64" s="164">
        <f t="shared" si="3"/>
        <v>0.63736263736263732</v>
      </c>
      <c r="J64" s="258">
        <f t="shared" si="4"/>
        <v>-3.8535645472062008E-3</v>
      </c>
      <c r="K64" s="162">
        <v>37463</v>
      </c>
      <c r="L64" s="160">
        <v>22232</v>
      </c>
      <c r="M64" s="263">
        <f t="shared" si="5"/>
        <v>0.59343885967487919</v>
      </c>
      <c r="N64" s="162">
        <v>23278</v>
      </c>
      <c r="O64" s="160">
        <v>13840</v>
      </c>
      <c r="P64" s="163">
        <f t="shared" si="6"/>
        <v>0.5945527966320131</v>
      </c>
      <c r="Q64" s="257">
        <f t="shared" si="7"/>
        <v>0.6093736575307156</v>
      </c>
      <c r="R64" s="257">
        <f t="shared" si="8"/>
        <v>0.60635838150289012</v>
      </c>
      <c r="S64" s="258">
        <f t="shared" si="9"/>
        <v>-1.1139369571339097E-3</v>
      </c>
    </row>
    <row r="65" spans="1:19" x14ac:dyDescent="0.25">
      <c r="A65" s="159" t="s">
        <v>255</v>
      </c>
      <c r="B65" s="162">
        <v>4828</v>
      </c>
      <c r="C65" s="160">
        <v>4129</v>
      </c>
      <c r="D65" s="161">
        <f t="shared" si="0"/>
        <v>0.85521955260977633</v>
      </c>
      <c r="E65" s="162">
        <v>5112</v>
      </c>
      <c r="F65" s="160">
        <v>4151</v>
      </c>
      <c r="G65" s="163">
        <f t="shared" si="1"/>
        <v>0.81201095461658845</v>
      </c>
      <c r="H65" s="164">
        <f t="shared" si="2"/>
        <v>-5.555555555555558E-2</v>
      </c>
      <c r="I65" s="164">
        <f t="shared" si="3"/>
        <v>-5.2999277282582691E-3</v>
      </c>
      <c r="J65" s="258">
        <f t="shared" si="4"/>
        <v>4.3208597993187881E-2</v>
      </c>
      <c r="K65" s="162">
        <v>39082</v>
      </c>
      <c r="L65" s="160">
        <v>32372</v>
      </c>
      <c r="M65" s="263">
        <f t="shared" si="5"/>
        <v>0.82830970779386925</v>
      </c>
      <c r="N65" s="162">
        <v>38340</v>
      </c>
      <c r="O65" s="160">
        <v>29931</v>
      </c>
      <c r="P65" s="163">
        <f t="shared" si="6"/>
        <v>0.78067292644757436</v>
      </c>
      <c r="Q65" s="257">
        <f t="shared" si="7"/>
        <v>1.9353155972874347E-2</v>
      </c>
      <c r="R65" s="257">
        <f t="shared" si="8"/>
        <v>8.1554241421937013E-2</v>
      </c>
      <c r="S65" s="258">
        <f t="shared" si="9"/>
        <v>4.7636781346294899E-2</v>
      </c>
    </row>
    <row r="66" spans="1:19" x14ac:dyDescent="0.25">
      <c r="A66" s="159" t="s">
        <v>256</v>
      </c>
      <c r="B66" s="162">
        <v>4626</v>
      </c>
      <c r="C66" s="160">
        <v>3939</v>
      </c>
      <c r="D66" s="161">
        <f t="shared" si="0"/>
        <v>0.85149156939040205</v>
      </c>
      <c r="E66" s="162">
        <v>3918</v>
      </c>
      <c r="F66" s="160">
        <v>3344</v>
      </c>
      <c r="G66" s="163">
        <f t="shared" si="1"/>
        <v>0.85349668198060236</v>
      </c>
      <c r="H66" s="164">
        <f t="shared" si="2"/>
        <v>0.18070444104134764</v>
      </c>
      <c r="I66" s="164">
        <f t="shared" si="3"/>
        <v>0.17793062200956933</v>
      </c>
      <c r="J66" s="258">
        <f t="shared" si="4"/>
        <v>-2.0051125902003086E-3</v>
      </c>
      <c r="K66" s="162">
        <v>33494</v>
      </c>
      <c r="L66" s="160">
        <v>27039</v>
      </c>
      <c r="M66" s="263">
        <f t="shared" si="5"/>
        <v>0.80727891562667942</v>
      </c>
      <c r="N66" s="162">
        <v>26284</v>
      </c>
      <c r="O66" s="160">
        <v>20198</v>
      </c>
      <c r="P66" s="163">
        <f t="shared" si="6"/>
        <v>0.7684522903667631</v>
      </c>
      <c r="Q66" s="257">
        <f t="shared" si="7"/>
        <v>0.27431136813270429</v>
      </c>
      <c r="R66" s="257">
        <f t="shared" si="8"/>
        <v>0.33869690068323588</v>
      </c>
      <c r="S66" s="258">
        <f t="shared" si="9"/>
        <v>3.8826625259916314E-2</v>
      </c>
    </row>
    <row r="67" spans="1:19" x14ac:dyDescent="0.25">
      <c r="A67" s="159" t="s">
        <v>257</v>
      </c>
      <c r="B67" s="162">
        <v>4500</v>
      </c>
      <c r="C67" s="160">
        <v>4119</v>
      </c>
      <c r="D67" s="161">
        <f t="shared" si="0"/>
        <v>0.91533333333333333</v>
      </c>
      <c r="E67" s="162">
        <v>0</v>
      </c>
      <c r="F67" s="160">
        <v>0</v>
      </c>
      <c r="G67" s="163" t="str">
        <f t="shared" si="1"/>
        <v/>
      </c>
      <c r="H67" s="164" t="str">
        <f t="shared" si="2"/>
        <v/>
      </c>
      <c r="I67" s="164" t="str">
        <f t="shared" si="3"/>
        <v/>
      </c>
      <c r="J67" s="258" t="str">
        <f t="shared" si="4"/>
        <v/>
      </c>
      <c r="K67" s="162">
        <v>18000</v>
      </c>
      <c r="L67" s="160">
        <v>15835</v>
      </c>
      <c r="M67" s="263">
        <f t="shared" si="5"/>
        <v>0.87972222222222218</v>
      </c>
      <c r="N67" s="162">
        <v>0</v>
      </c>
      <c r="O67" s="160">
        <v>0</v>
      </c>
      <c r="P67" s="163" t="str">
        <f t="shared" si="6"/>
        <v/>
      </c>
      <c r="Q67" s="257" t="str">
        <f t="shared" si="7"/>
        <v/>
      </c>
      <c r="R67" s="257" t="str">
        <f t="shared" si="8"/>
        <v/>
      </c>
      <c r="S67" s="258" t="str">
        <f t="shared" si="9"/>
        <v/>
      </c>
    </row>
    <row r="68" spans="1:19" x14ac:dyDescent="0.25">
      <c r="A68" s="159" t="s">
        <v>258</v>
      </c>
      <c r="B68" s="162">
        <v>3858</v>
      </c>
      <c r="C68" s="160">
        <v>2623</v>
      </c>
      <c r="D68" s="161">
        <f t="shared" si="0"/>
        <v>0.67988595127008811</v>
      </c>
      <c r="E68" s="162">
        <v>3712</v>
      </c>
      <c r="F68" s="160">
        <v>2190</v>
      </c>
      <c r="G68" s="163">
        <f t="shared" si="1"/>
        <v>0.5899784482758621</v>
      </c>
      <c r="H68" s="164">
        <f t="shared" si="2"/>
        <v>3.9331896551724199E-2</v>
      </c>
      <c r="I68" s="164">
        <f t="shared" si="3"/>
        <v>0.19771689497716904</v>
      </c>
      <c r="J68" s="258">
        <f t="shared" si="4"/>
        <v>8.9907502994226007E-2</v>
      </c>
      <c r="K68" s="162">
        <v>29462</v>
      </c>
      <c r="L68" s="160">
        <v>19377</v>
      </c>
      <c r="M68" s="263">
        <f t="shared" si="5"/>
        <v>0.65769465752494738</v>
      </c>
      <c r="N68" s="162">
        <v>28381</v>
      </c>
      <c r="O68" s="160">
        <v>16478</v>
      </c>
      <c r="P68" s="163">
        <f t="shared" si="6"/>
        <v>0.58059969698037417</v>
      </c>
      <c r="Q68" s="257">
        <f t="shared" si="7"/>
        <v>3.8088862267009693E-2</v>
      </c>
      <c r="R68" s="257">
        <f t="shared" si="8"/>
        <v>0.17593154509042352</v>
      </c>
      <c r="S68" s="258">
        <f t="shared" si="9"/>
        <v>7.709496054457321E-2</v>
      </c>
    </row>
    <row r="69" spans="1:19" x14ac:dyDescent="0.25">
      <c r="A69" s="159" t="s">
        <v>259</v>
      </c>
      <c r="B69" s="162">
        <v>3227</v>
      </c>
      <c r="C69" s="160">
        <v>2886</v>
      </c>
      <c r="D69" s="161">
        <f t="shared" si="0"/>
        <v>0.89432909823365359</v>
      </c>
      <c r="E69" s="162">
        <v>3426</v>
      </c>
      <c r="F69" s="160">
        <v>2662</v>
      </c>
      <c r="G69" s="163">
        <f t="shared" si="1"/>
        <v>0.77699941622883828</v>
      </c>
      <c r="H69" s="164">
        <f t="shared" si="2"/>
        <v>-5.8085230589608905E-2</v>
      </c>
      <c r="I69" s="164">
        <f t="shared" si="3"/>
        <v>8.4147257700976752E-2</v>
      </c>
      <c r="J69" s="258">
        <f t="shared" si="4"/>
        <v>0.11732968200481531</v>
      </c>
      <c r="K69" s="162">
        <v>27183</v>
      </c>
      <c r="L69" s="160">
        <v>24073</v>
      </c>
      <c r="M69" s="263">
        <f t="shared" si="5"/>
        <v>0.88559025861751828</v>
      </c>
      <c r="N69" s="162">
        <v>25683</v>
      </c>
      <c r="O69" s="160">
        <v>20554</v>
      </c>
      <c r="P69" s="163">
        <f t="shared" si="6"/>
        <v>0.8002959155861854</v>
      </c>
      <c r="Q69" s="257">
        <f t="shared" si="7"/>
        <v>5.8404392010279249E-2</v>
      </c>
      <c r="R69" s="257">
        <f t="shared" si="8"/>
        <v>0.17120755084168526</v>
      </c>
      <c r="S69" s="258">
        <f t="shared" si="9"/>
        <v>8.5294343031332875E-2</v>
      </c>
    </row>
    <row r="70" spans="1:19" x14ac:dyDescent="0.25">
      <c r="A70" s="159" t="s">
        <v>260</v>
      </c>
      <c r="B70" s="162">
        <v>3132</v>
      </c>
      <c r="C70" s="160">
        <v>1911</v>
      </c>
      <c r="D70" s="161">
        <f t="shared" si="0"/>
        <v>0.61015325670498088</v>
      </c>
      <c r="E70" s="162">
        <v>2280</v>
      </c>
      <c r="F70" s="160">
        <v>1389</v>
      </c>
      <c r="G70" s="163">
        <f t="shared" si="1"/>
        <v>0.60921052631578942</v>
      </c>
      <c r="H70" s="164">
        <f t="shared" si="2"/>
        <v>0.37368421052631584</v>
      </c>
      <c r="I70" s="164">
        <f t="shared" si="3"/>
        <v>0.37580993520518358</v>
      </c>
      <c r="J70" s="258">
        <f t="shared" si="4"/>
        <v>9.4273038919145957E-4</v>
      </c>
      <c r="K70" s="162">
        <v>28220</v>
      </c>
      <c r="L70" s="160">
        <v>14590</v>
      </c>
      <c r="M70" s="263">
        <f t="shared" si="5"/>
        <v>0.51700921332388372</v>
      </c>
      <c r="N70" s="162">
        <v>17910</v>
      </c>
      <c r="O70" s="160">
        <v>10294</v>
      </c>
      <c r="P70" s="163">
        <f t="shared" si="6"/>
        <v>0.57476270240089333</v>
      </c>
      <c r="Q70" s="257">
        <f t="shared" si="7"/>
        <v>0.57565605806811826</v>
      </c>
      <c r="R70" s="257">
        <f t="shared" si="8"/>
        <v>0.41733048377695736</v>
      </c>
      <c r="S70" s="258">
        <f t="shared" si="9"/>
        <v>-5.7753489077009612E-2</v>
      </c>
    </row>
    <row r="71" spans="1:19" x14ac:dyDescent="0.25">
      <c r="A71" s="159" t="s">
        <v>261</v>
      </c>
      <c r="B71" s="162">
        <v>3008</v>
      </c>
      <c r="C71" s="160">
        <v>1837</v>
      </c>
      <c r="D71" s="161">
        <f t="shared" si="0"/>
        <v>0.61070478723404253</v>
      </c>
      <c r="E71" s="162">
        <v>0</v>
      </c>
      <c r="F71" s="160">
        <v>0</v>
      </c>
      <c r="G71" s="163" t="str">
        <f t="shared" si="1"/>
        <v/>
      </c>
      <c r="H71" s="164" t="str">
        <f t="shared" si="2"/>
        <v/>
      </c>
      <c r="I71" s="164" t="str">
        <f t="shared" si="3"/>
        <v/>
      </c>
      <c r="J71" s="258" t="str">
        <f t="shared" si="4"/>
        <v/>
      </c>
      <c r="K71" s="162">
        <v>10888</v>
      </c>
      <c r="L71" s="160">
        <v>6364</v>
      </c>
      <c r="M71" s="263">
        <f t="shared" si="5"/>
        <v>0.58449669360764145</v>
      </c>
      <c r="N71" s="162">
        <v>174</v>
      </c>
      <c r="O71" s="160">
        <v>112</v>
      </c>
      <c r="P71" s="163">
        <f t="shared" si="6"/>
        <v>0.64367816091954022</v>
      </c>
      <c r="Q71" s="257">
        <f t="shared" si="7"/>
        <v>61.574712643678161</v>
      </c>
      <c r="R71" s="257">
        <f t="shared" si="8"/>
        <v>55.821428571428569</v>
      </c>
      <c r="S71" s="258">
        <f t="shared" si="9"/>
        <v>-5.9181467311898772E-2</v>
      </c>
    </row>
    <row r="72" spans="1:19" x14ac:dyDescent="0.25">
      <c r="A72" s="159" t="s">
        <v>262</v>
      </c>
      <c r="B72" s="162">
        <v>2994</v>
      </c>
      <c r="C72" s="160">
        <v>2315</v>
      </c>
      <c r="D72" s="161">
        <f t="shared" si="0"/>
        <v>0.77321309285237139</v>
      </c>
      <c r="E72" s="162">
        <v>3068</v>
      </c>
      <c r="F72" s="160">
        <v>2090</v>
      </c>
      <c r="G72" s="163">
        <f t="shared" si="1"/>
        <v>0.68122555410690999</v>
      </c>
      <c r="H72" s="164">
        <f t="shared" si="2"/>
        <v>-2.4119947848761369E-2</v>
      </c>
      <c r="I72" s="164">
        <f t="shared" si="3"/>
        <v>0.10765550239234445</v>
      </c>
      <c r="J72" s="258">
        <f t="shared" si="4"/>
        <v>9.1987538745461395E-2</v>
      </c>
      <c r="K72" s="162">
        <v>22633</v>
      </c>
      <c r="L72" s="160">
        <v>16517</v>
      </c>
      <c r="M72" s="263">
        <f t="shared" si="5"/>
        <v>0.72977510714443516</v>
      </c>
      <c r="N72" s="162">
        <v>21830</v>
      </c>
      <c r="O72" s="160">
        <v>14487</v>
      </c>
      <c r="P72" s="163">
        <f t="shared" si="6"/>
        <v>0.66362803481447552</v>
      </c>
      <c r="Q72" s="257">
        <f t="shared" si="7"/>
        <v>3.6784241868987655E-2</v>
      </c>
      <c r="R72" s="257">
        <f t="shared" si="8"/>
        <v>0.14012562987506039</v>
      </c>
      <c r="S72" s="258">
        <f t="shared" si="9"/>
        <v>6.6147072329959644E-2</v>
      </c>
    </row>
    <row r="73" spans="1:19" x14ac:dyDescent="0.25">
      <c r="A73" s="159" t="s">
        <v>263</v>
      </c>
      <c r="B73" s="162">
        <v>2976</v>
      </c>
      <c r="C73" s="160">
        <v>2742</v>
      </c>
      <c r="D73" s="161">
        <f t="shared" ref="D73:D136" si="10">IFERROR(C73/B73,"")</f>
        <v>0.9213709677419355</v>
      </c>
      <c r="E73" s="162">
        <v>3154</v>
      </c>
      <c r="F73" s="160">
        <v>2717</v>
      </c>
      <c r="G73" s="163">
        <f t="shared" ref="G73:G136" si="11">IFERROR(F73/E73,"")</f>
        <v>0.86144578313253017</v>
      </c>
      <c r="H73" s="164">
        <f t="shared" ref="H73:H136" si="12">IFERROR(B73/E73-1,"")</f>
        <v>-5.6436271401395066E-2</v>
      </c>
      <c r="I73" s="164">
        <f t="shared" ref="I73:I136" si="13">IFERROR(C73/F73-1,"")</f>
        <v>9.2013249907987316E-3</v>
      </c>
      <c r="J73" s="258">
        <f t="shared" ref="J73:J136" si="14">IFERROR(D73-G73,"")</f>
        <v>5.9925184609405324E-2</v>
      </c>
      <c r="K73" s="162">
        <v>23766</v>
      </c>
      <c r="L73" s="160">
        <v>20010</v>
      </c>
      <c r="M73" s="263">
        <f t="shared" ref="M73:M136" si="15">IFERROR(L73/K73,"")</f>
        <v>0.8419591012370613</v>
      </c>
      <c r="N73" s="162">
        <v>28374</v>
      </c>
      <c r="O73" s="160">
        <v>22554</v>
      </c>
      <c r="P73" s="163">
        <f t="shared" ref="P73:P136" si="16">IFERROR(O73/N73,"")</f>
        <v>0.79488263903573697</v>
      </c>
      <c r="Q73" s="257">
        <f t="shared" ref="Q73:Q136" si="17">IFERROR(K73/N73-1,"")</f>
        <v>-0.16240219919644749</v>
      </c>
      <c r="R73" s="257">
        <f t="shared" ref="R73:R136" si="18">IFERROR(L73/O73-1,"")</f>
        <v>-0.11279595637137541</v>
      </c>
      <c r="S73" s="258">
        <f t="shared" ref="S73:S136" si="19">IFERROR(M73-P73,"")</f>
        <v>4.7076462201324332E-2</v>
      </c>
    </row>
    <row r="74" spans="1:19" x14ac:dyDescent="0.25">
      <c r="A74" s="159" t="s">
        <v>264</v>
      </c>
      <c r="B74" s="162">
        <v>2972</v>
      </c>
      <c r="C74" s="160">
        <v>2569</v>
      </c>
      <c r="D74" s="161">
        <f t="shared" si="10"/>
        <v>0.86440107671601618</v>
      </c>
      <c r="E74" s="162">
        <v>3075</v>
      </c>
      <c r="F74" s="160">
        <v>2337</v>
      </c>
      <c r="G74" s="163">
        <f t="shared" si="11"/>
        <v>0.76</v>
      </c>
      <c r="H74" s="164">
        <f t="shared" si="12"/>
        <v>-3.3495934959349549E-2</v>
      </c>
      <c r="I74" s="164">
        <f t="shared" si="13"/>
        <v>9.9272571673085119E-2</v>
      </c>
      <c r="J74" s="258">
        <f t="shared" si="14"/>
        <v>0.10440107671601617</v>
      </c>
      <c r="K74" s="162">
        <v>24259</v>
      </c>
      <c r="L74" s="160">
        <v>20632</v>
      </c>
      <c r="M74" s="263">
        <f t="shared" si="15"/>
        <v>0.85048847850282372</v>
      </c>
      <c r="N74" s="162">
        <v>23378</v>
      </c>
      <c r="O74" s="160">
        <v>18890</v>
      </c>
      <c r="P74" s="163">
        <f t="shared" si="16"/>
        <v>0.80802463854906326</v>
      </c>
      <c r="Q74" s="257">
        <f t="shared" si="17"/>
        <v>3.7685002994268135E-2</v>
      </c>
      <c r="R74" s="257">
        <f t="shared" si="18"/>
        <v>9.2218104817363589E-2</v>
      </c>
      <c r="S74" s="258">
        <f t="shared" si="19"/>
        <v>4.2463839953760463E-2</v>
      </c>
    </row>
    <row r="75" spans="1:19" x14ac:dyDescent="0.25">
      <c r="A75" s="159" t="s">
        <v>265</v>
      </c>
      <c r="B75" s="162">
        <v>2884</v>
      </c>
      <c r="C75" s="160">
        <v>2473</v>
      </c>
      <c r="D75" s="161">
        <f t="shared" si="10"/>
        <v>0.85748959778085987</v>
      </c>
      <c r="E75" s="162">
        <v>0</v>
      </c>
      <c r="F75" s="160">
        <v>0</v>
      </c>
      <c r="G75" s="163" t="str">
        <f t="shared" si="11"/>
        <v/>
      </c>
      <c r="H75" s="164" t="str">
        <f t="shared" si="12"/>
        <v/>
      </c>
      <c r="I75" s="164" t="str">
        <f t="shared" si="13"/>
        <v/>
      </c>
      <c r="J75" s="258" t="str">
        <f t="shared" si="14"/>
        <v/>
      </c>
      <c r="K75" s="162">
        <v>5092</v>
      </c>
      <c r="L75" s="160">
        <v>4403</v>
      </c>
      <c r="M75" s="263">
        <f t="shared" si="15"/>
        <v>0.86468970934799683</v>
      </c>
      <c r="N75" s="162">
        <v>0</v>
      </c>
      <c r="O75" s="160">
        <v>0</v>
      </c>
      <c r="P75" s="163" t="str">
        <f t="shared" si="16"/>
        <v/>
      </c>
      <c r="Q75" s="257" t="str">
        <f t="shared" si="17"/>
        <v/>
      </c>
      <c r="R75" s="257" t="str">
        <f t="shared" si="18"/>
        <v/>
      </c>
      <c r="S75" s="258" t="str">
        <f t="shared" si="19"/>
        <v/>
      </c>
    </row>
    <row r="76" spans="1:19" x14ac:dyDescent="0.25">
      <c r="A76" s="159" t="s">
        <v>266</v>
      </c>
      <c r="B76" s="162">
        <v>2864</v>
      </c>
      <c r="C76" s="160">
        <v>2306</v>
      </c>
      <c r="D76" s="161">
        <f t="shared" si="10"/>
        <v>0.80516759776536317</v>
      </c>
      <c r="E76" s="162">
        <v>4577</v>
      </c>
      <c r="F76" s="160">
        <v>2918</v>
      </c>
      <c r="G76" s="163">
        <f t="shared" si="11"/>
        <v>0.63753550360498146</v>
      </c>
      <c r="H76" s="164">
        <f t="shared" si="12"/>
        <v>-0.37426261743500111</v>
      </c>
      <c r="I76" s="164">
        <f t="shared" si="13"/>
        <v>-0.20973269362577107</v>
      </c>
      <c r="J76" s="258">
        <f t="shared" si="14"/>
        <v>0.16763209416038172</v>
      </c>
      <c r="K76" s="162">
        <v>26877</v>
      </c>
      <c r="L76" s="160">
        <v>20121</v>
      </c>
      <c r="M76" s="263">
        <f t="shared" si="15"/>
        <v>0.74863265989507755</v>
      </c>
      <c r="N76" s="162">
        <v>36934</v>
      </c>
      <c r="O76" s="160">
        <v>24425</v>
      </c>
      <c r="P76" s="163">
        <f t="shared" si="16"/>
        <v>0.66131477771159364</v>
      </c>
      <c r="Q76" s="257">
        <f t="shared" si="17"/>
        <v>-0.27229652894352085</v>
      </c>
      <c r="R76" s="257">
        <f t="shared" si="18"/>
        <v>-0.17621289662231321</v>
      </c>
      <c r="S76" s="258">
        <f t="shared" si="19"/>
        <v>8.7317882183483908E-2</v>
      </c>
    </row>
    <row r="77" spans="1:19" x14ac:dyDescent="0.25">
      <c r="A77" s="159" t="s">
        <v>267</v>
      </c>
      <c r="B77" s="162">
        <v>2826</v>
      </c>
      <c r="C77" s="160">
        <v>2203</v>
      </c>
      <c r="D77" s="161">
        <f t="shared" si="10"/>
        <v>0.77954706298655341</v>
      </c>
      <c r="E77" s="162">
        <v>1256</v>
      </c>
      <c r="F77" s="160">
        <v>1150</v>
      </c>
      <c r="G77" s="163">
        <f t="shared" si="11"/>
        <v>0.91560509554140124</v>
      </c>
      <c r="H77" s="164">
        <f t="shared" si="12"/>
        <v>1.25</v>
      </c>
      <c r="I77" s="164">
        <f t="shared" si="13"/>
        <v>0.91565217391304343</v>
      </c>
      <c r="J77" s="258">
        <f t="shared" si="14"/>
        <v>-0.13605803255484783</v>
      </c>
      <c r="K77" s="162">
        <v>22724</v>
      </c>
      <c r="L77" s="160">
        <v>17196</v>
      </c>
      <c r="M77" s="263">
        <f t="shared" si="15"/>
        <v>0.75673296954761482</v>
      </c>
      <c r="N77" s="162">
        <v>9911</v>
      </c>
      <c r="O77" s="160">
        <v>8495</v>
      </c>
      <c r="P77" s="163">
        <f t="shared" si="16"/>
        <v>0.8571284431439814</v>
      </c>
      <c r="Q77" s="257">
        <f t="shared" si="17"/>
        <v>1.2928059731611339</v>
      </c>
      <c r="R77" s="257">
        <f t="shared" si="18"/>
        <v>1.0242495585638611</v>
      </c>
      <c r="S77" s="258">
        <f t="shared" si="19"/>
        <v>-0.10039547359636658</v>
      </c>
    </row>
    <row r="78" spans="1:19" x14ac:dyDescent="0.25">
      <c r="A78" s="159" t="s">
        <v>268</v>
      </c>
      <c r="B78" s="162">
        <v>2825</v>
      </c>
      <c r="C78" s="160">
        <v>1911</v>
      </c>
      <c r="D78" s="161">
        <f t="shared" si="10"/>
        <v>0.67646017699115046</v>
      </c>
      <c r="E78" s="162">
        <v>1110</v>
      </c>
      <c r="F78" s="160">
        <v>945</v>
      </c>
      <c r="G78" s="163">
        <f t="shared" si="11"/>
        <v>0.85135135135135132</v>
      </c>
      <c r="H78" s="164">
        <f t="shared" si="12"/>
        <v>1.545045045045045</v>
      </c>
      <c r="I78" s="164">
        <f t="shared" si="13"/>
        <v>1.0222222222222221</v>
      </c>
      <c r="J78" s="258">
        <f t="shared" si="14"/>
        <v>-0.17489117436020085</v>
      </c>
      <c r="K78" s="162">
        <v>20743</v>
      </c>
      <c r="L78" s="160">
        <v>13802</v>
      </c>
      <c r="M78" s="263">
        <f t="shared" si="15"/>
        <v>0.66538109241671894</v>
      </c>
      <c r="N78" s="162">
        <v>9973</v>
      </c>
      <c r="O78" s="160">
        <v>8031</v>
      </c>
      <c r="P78" s="163">
        <f t="shared" si="16"/>
        <v>0.80527424044921292</v>
      </c>
      <c r="Q78" s="257">
        <f t="shared" si="17"/>
        <v>1.079915772585982</v>
      </c>
      <c r="R78" s="257">
        <f t="shared" si="18"/>
        <v>0.71859046195990528</v>
      </c>
      <c r="S78" s="258">
        <f t="shared" si="19"/>
        <v>-0.13989314803249397</v>
      </c>
    </row>
    <row r="79" spans="1:19" x14ac:dyDescent="0.25">
      <c r="A79" s="159" t="s">
        <v>269</v>
      </c>
      <c r="B79" s="162">
        <v>2798</v>
      </c>
      <c r="C79" s="160">
        <v>1953</v>
      </c>
      <c r="D79" s="161">
        <f t="shared" si="10"/>
        <v>0.69799857040743385</v>
      </c>
      <c r="E79" s="162">
        <v>1832</v>
      </c>
      <c r="F79" s="160">
        <v>1203</v>
      </c>
      <c r="G79" s="163">
        <f t="shared" si="11"/>
        <v>0.65665938864628826</v>
      </c>
      <c r="H79" s="164">
        <f t="shared" si="12"/>
        <v>0.52729257641921401</v>
      </c>
      <c r="I79" s="164">
        <f t="shared" si="13"/>
        <v>0.62344139650872821</v>
      </c>
      <c r="J79" s="258">
        <f t="shared" si="14"/>
        <v>4.1339181761145594E-2</v>
      </c>
      <c r="K79" s="162">
        <v>21980</v>
      </c>
      <c r="L79" s="160">
        <v>13930</v>
      </c>
      <c r="M79" s="263">
        <f t="shared" si="15"/>
        <v>0.63375796178343946</v>
      </c>
      <c r="N79" s="162">
        <v>14436</v>
      </c>
      <c r="O79" s="160">
        <v>8519</v>
      </c>
      <c r="P79" s="163">
        <f t="shared" si="16"/>
        <v>0.59012191742865061</v>
      </c>
      <c r="Q79" s="257">
        <f t="shared" si="17"/>
        <v>0.52258243280687178</v>
      </c>
      <c r="R79" s="257">
        <f t="shared" si="18"/>
        <v>0.63516844700082165</v>
      </c>
      <c r="S79" s="258">
        <f t="shared" si="19"/>
        <v>4.363604435478885E-2</v>
      </c>
    </row>
    <row r="80" spans="1:19" x14ac:dyDescent="0.25">
      <c r="A80" s="159" t="s">
        <v>270</v>
      </c>
      <c r="B80" s="162">
        <v>2792</v>
      </c>
      <c r="C80" s="160">
        <v>2227</v>
      </c>
      <c r="D80" s="161">
        <f t="shared" si="10"/>
        <v>0.79763610315186251</v>
      </c>
      <c r="E80" s="162">
        <v>2102</v>
      </c>
      <c r="F80" s="160">
        <v>1502</v>
      </c>
      <c r="G80" s="163">
        <f t="shared" si="11"/>
        <v>0.71455756422454808</v>
      </c>
      <c r="H80" s="164">
        <f t="shared" si="12"/>
        <v>0.32825880114176975</v>
      </c>
      <c r="I80" s="164">
        <f t="shared" si="13"/>
        <v>0.48268974700399458</v>
      </c>
      <c r="J80" s="258">
        <f t="shared" si="14"/>
        <v>8.3078538927314427E-2</v>
      </c>
      <c r="K80" s="162">
        <v>22090</v>
      </c>
      <c r="L80" s="160">
        <v>16311</v>
      </c>
      <c r="M80" s="263">
        <f t="shared" si="15"/>
        <v>0.73838841104572206</v>
      </c>
      <c r="N80" s="162">
        <v>19934</v>
      </c>
      <c r="O80" s="160">
        <v>13959</v>
      </c>
      <c r="P80" s="163">
        <f t="shared" si="16"/>
        <v>0.70026086084077455</v>
      </c>
      <c r="Q80" s="257">
        <f t="shared" si="17"/>
        <v>0.10815691782883508</v>
      </c>
      <c r="R80" s="257">
        <f t="shared" si="18"/>
        <v>0.16849344508918973</v>
      </c>
      <c r="S80" s="258">
        <f t="shared" si="19"/>
        <v>3.8127550204947513E-2</v>
      </c>
    </row>
    <row r="81" spans="1:19" x14ac:dyDescent="0.25">
      <c r="A81" s="159" t="s">
        <v>271</v>
      </c>
      <c r="B81" s="162">
        <v>2778</v>
      </c>
      <c r="C81" s="160">
        <v>1940</v>
      </c>
      <c r="D81" s="161">
        <f t="shared" si="10"/>
        <v>0.69834413246940241</v>
      </c>
      <c r="E81" s="162">
        <v>2076</v>
      </c>
      <c r="F81" s="160">
        <v>1428</v>
      </c>
      <c r="G81" s="163">
        <f t="shared" si="11"/>
        <v>0.68786127167630062</v>
      </c>
      <c r="H81" s="164">
        <f t="shared" si="12"/>
        <v>0.33815028901734112</v>
      </c>
      <c r="I81" s="164">
        <f t="shared" si="13"/>
        <v>0.35854341736694684</v>
      </c>
      <c r="J81" s="258">
        <f t="shared" si="14"/>
        <v>1.0482860793101789E-2</v>
      </c>
      <c r="K81" s="162">
        <v>21614</v>
      </c>
      <c r="L81" s="160">
        <v>14294</v>
      </c>
      <c r="M81" s="263">
        <f t="shared" si="15"/>
        <v>0.66133061904321278</v>
      </c>
      <c r="N81" s="162">
        <v>16046</v>
      </c>
      <c r="O81" s="160">
        <v>10498</v>
      </c>
      <c r="P81" s="163">
        <f t="shared" si="16"/>
        <v>0.65424404836096228</v>
      </c>
      <c r="Q81" s="257">
        <f t="shared" si="17"/>
        <v>0.34700236819144958</v>
      </c>
      <c r="R81" s="257">
        <f t="shared" si="18"/>
        <v>0.36159268432082303</v>
      </c>
      <c r="S81" s="258">
        <f t="shared" si="19"/>
        <v>7.0865706822504926E-3</v>
      </c>
    </row>
    <row r="82" spans="1:19" x14ac:dyDescent="0.25">
      <c r="A82" s="159" t="s">
        <v>272</v>
      </c>
      <c r="B82" s="162">
        <v>2720</v>
      </c>
      <c r="C82" s="160">
        <v>2508</v>
      </c>
      <c r="D82" s="161">
        <f t="shared" si="10"/>
        <v>0.92205882352941182</v>
      </c>
      <c r="E82" s="162">
        <v>1714</v>
      </c>
      <c r="F82" s="160">
        <v>1523</v>
      </c>
      <c r="G82" s="163">
        <f t="shared" si="11"/>
        <v>0.88856476079346558</v>
      </c>
      <c r="H82" s="164">
        <f t="shared" si="12"/>
        <v>0.58693115519253203</v>
      </c>
      <c r="I82" s="164">
        <f t="shared" si="13"/>
        <v>0.64674983585029544</v>
      </c>
      <c r="J82" s="258">
        <f t="shared" si="14"/>
        <v>3.349406273594624E-2</v>
      </c>
      <c r="K82" s="162">
        <v>18034</v>
      </c>
      <c r="L82" s="160">
        <v>15355</v>
      </c>
      <c r="M82" s="263">
        <f t="shared" si="15"/>
        <v>0.85144726627481426</v>
      </c>
      <c r="N82" s="162">
        <v>12585</v>
      </c>
      <c r="O82" s="160">
        <v>10463</v>
      </c>
      <c r="P82" s="163">
        <f t="shared" si="16"/>
        <v>0.83138657131505755</v>
      </c>
      <c r="Q82" s="257">
        <f t="shared" si="17"/>
        <v>0.43297576479936439</v>
      </c>
      <c r="R82" s="257">
        <f t="shared" si="18"/>
        <v>0.46755232724839901</v>
      </c>
      <c r="S82" s="258">
        <f t="shared" si="19"/>
        <v>2.0060694959756709E-2</v>
      </c>
    </row>
    <row r="83" spans="1:19" x14ac:dyDescent="0.25">
      <c r="A83" s="159" t="s">
        <v>273</v>
      </c>
      <c r="B83" s="162">
        <v>2495</v>
      </c>
      <c r="C83" s="160">
        <v>2373</v>
      </c>
      <c r="D83" s="161">
        <f t="shared" si="10"/>
        <v>0.95110220440881765</v>
      </c>
      <c r="E83" s="162">
        <v>1248</v>
      </c>
      <c r="F83" s="160">
        <v>1143</v>
      </c>
      <c r="G83" s="163">
        <f t="shared" si="11"/>
        <v>0.91586538461538458</v>
      </c>
      <c r="H83" s="164">
        <f t="shared" si="12"/>
        <v>0.99919871794871784</v>
      </c>
      <c r="I83" s="164">
        <f t="shared" si="13"/>
        <v>1.0761154855643045</v>
      </c>
      <c r="J83" s="258">
        <f t="shared" si="14"/>
        <v>3.5236819793433072E-2</v>
      </c>
      <c r="K83" s="162">
        <v>13273</v>
      </c>
      <c r="L83" s="160">
        <v>11585</v>
      </c>
      <c r="M83" s="263">
        <f t="shared" si="15"/>
        <v>0.87282453100278756</v>
      </c>
      <c r="N83" s="162">
        <v>9840</v>
      </c>
      <c r="O83" s="160">
        <v>7976</v>
      </c>
      <c r="P83" s="163">
        <f t="shared" si="16"/>
        <v>0.81056910569105689</v>
      </c>
      <c r="Q83" s="257">
        <f t="shared" si="17"/>
        <v>0.34888211382113821</v>
      </c>
      <c r="R83" s="257">
        <f t="shared" si="18"/>
        <v>0.45248244734202614</v>
      </c>
      <c r="S83" s="258">
        <f t="shared" si="19"/>
        <v>6.2255425311730672E-2</v>
      </c>
    </row>
    <row r="84" spans="1:19" x14ac:dyDescent="0.25">
      <c r="A84" s="159" t="s">
        <v>274</v>
      </c>
      <c r="B84" s="162">
        <v>2478</v>
      </c>
      <c r="C84" s="160">
        <v>1877</v>
      </c>
      <c r="D84" s="161">
        <f t="shared" si="10"/>
        <v>0.75746569814366427</v>
      </c>
      <c r="E84" s="162">
        <v>1590</v>
      </c>
      <c r="F84" s="160">
        <v>950</v>
      </c>
      <c r="G84" s="163">
        <f t="shared" si="11"/>
        <v>0.59748427672955973</v>
      </c>
      <c r="H84" s="164">
        <f t="shared" si="12"/>
        <v>0.55849056603773595</v>
      </c>
      <c r="I84" s="164">
        <f t="shared" si="13"/>
        <v>0.97578947368421054</v>
      </c>
      <c r="J84" s="258">
        <f t="shared" si="14"/>
        <v>0.15998142141410454</v>
      </c>
      <c r="K84" s="162">
        <v>15141</v>
      </c>
      <c r="L84" s="160">
        <v>10500</v>
      </c>
      <c r="M84" s="263">
        <f t="shared" si="15"/>
        <v>0.69348127600554788</v>
      </c>
      <c r="N84" s="162">
        <v>11286</v>
      </c>
      <c r="O84" s="160">
        <v>6478</v>
      </c>
      <c r="P84" s="163">
        <f t="shared" si="16"/>
        <v>0.57398546872231082</v>
      </c>
      <c r="Q84" s="257">
        <f t="shared" si="17"/>
        <v>0.3415736310473152</v>
      </c>
      <c r="R84" s="257">
        <f t="shared" si="18"/>
        <v>0.6208706390861376</v>
      </c>
      <c r="S84" s="258">
        <f t="shared" si="19"/>
        <v>0.11949580728323705</v>
      </c>
    </row>
    <row r="85" spans="1:19" x14ac:dyDescent="0.25">
      <c r="A85" s="159" t="s">
        <v>275</v>
      </c>
      <c r="B85" s="162">
        <v>2414</v>
      </c>
      <c r="C85" s="160">
        <v>1780</v>
      </c>
      <c r="D85" s="161">
        <f t="shared" si="10"/>
        <v>0.73736536868268432</v>
      </c>
      <c r="E85" s="162">
        <v>1500</v>
      </c>
      <c r="F85" s="160">
        <v>1081</v>
      </c>
      <c r="G85" s="163">
        <f t="shared" si="11"/>
        <v>0.72066666666666668</v>
      </c>
      <c r="H85" s="164">
        <f t="shared" si="12"/>
        <v>0.60933333333333328</v>
      </c>
      <c r="I85" s="164">
        <f t="shared" si="13"/>
        <v>0.64662349676225728</v>
      </c>
      <c r="J85" s="258">
        <f t="shared" si="14"/>
        <v>1.6698702016017641E-2</v>
      </c>
      <c r="K85" s="162">
        <v>18316</v>
      </c>
      <c r="L85" s="160">
        <v>12787</v>
      </c>
      <c r="M85" s="263">
        <f t="shared" si="15"/>
        <v>0.69813278008298751</v>
      </c>
      <c r="N85" s="162">
        <v>11894</v>
      </c>
      <c r="O85" s="160">
        <v>8333</v>
      </c>
      <c r="P85" s="163">
        <f t="shared" si="16"/>
        <v>0.70060534723389944</v>
      </c>
      <c r="Q85" s="257">
        <f t="shared" si="17"/>
        <v>0.53993610223642174</v>
      </c>
      <c r="R85" s="257">
        <f t="shared" si="18"/>
        <v>0.53450138005520231</v>
      </c>
      <c r="S85" s="258">
        <f t="shared" si="19"/>
        <v>-2.4725671509119307E-3</v>
      </c>
    </row>
    <row r="86" spans="1:19" x14ac:dyDescent="0.25">
      <c r="A86" s="159" t="s">
        <v>276</v>
      </c>
      <c r="B86" s="162">
        <v>2398</v>
      </c>
      <c r="C86" s="160">
        <v>1523</v>
      </c>
      <c r="D86" s="161">
        <f t="shared" si="10"/>
        <v>0.63511259382819019</v>
      </c>
      <c r="E86" s="162">
        <v>0</v>
      </c>
      <c r="F86" s="160">
        <v>0</v>
      </c>
      <c r="G86" s="163" t="str">
        <f t="shared" si="11"/>
        <v/>
      </c>
      <c r="H86" s="164" t="str">
        <f t="shared" si="12"/>
        <v/>
      </c>
      <c r="I86" s="164" t="str">
        <f t="shared" si="13"/>
        <v/>
      </c>
      <c r="J86" s="258" t="str">
        <f t="shared" si="14"/>
        <v/>
      </c>
      <c r="K86" s="162">
        <v>9597</v>
      </c>
      <c r="L86" s="160">
        <v>7370</v>
      </c>
      <c r="M86" s="263">
        <f t="shared" si="15"/>
        <v>0.76794831718245282</v>
      </c>
      <c r="N86" s="162">
        <v>1649</v>
      </c>
      <c r="O86" s="160">
        <v>1096</v>
      </c>
      <c r="P86" s="163">
        <f t="shared" si="16"/>
        <v>0.66464523953911459</v>
      </c>
      <c r="Q86" s="257">
        <f t="shared" si="17"/>
        <v>4.8198908429351119</v>
      </c>
      <c r="R86" s="257">
        <f t="shared" si="18"/>
        <v>5.7244525547445253</v>
      </c>
      <c r="S86" s="258">
        <f t="shared" si="19"/>
        <v>0.10330307764333824</v>
      </c>
    </row>
    <row r="87" spans="1:19" x14ac:dyDescent="0.25">
      <c r="A87" s="159" t="s">
        <v>277</v>
      </c>
      <c r="B87" s="162">
        <v>2310</v>
      </c>
      <c r="C87" s="160">
        <v>1537</v>
      </c>
      <c r="D87" s="161">
        <f t="shared" si="10"/>
        <v>0.66536796536796539</v>
      </c>
      <c r="E87" s="162">
        <v>0</v>
      </c>
      <c r="F87" s="160">
        <v>0</v>
      </c>
      <c r="G87" s="163" t="str">
        <f t="shared" si="11"/>
        <v/>
      </c>
      <c r="H87" s="164" t="str">
        <f t="shared" si="12"/>
        <v/>
      </c>
      <c r="I87" s="164" t="str">
        <f t="shared" si="13"/>
        <v/>
      </c>
      <c r="J87" s="258" t="str">
        <f t="shared" si="14"/>
        <v/>
      </c>
      <c r="K87" s="162">
        <v>16040</v>
      </c>
      <c r="L87" s="160">
        <v>9682</v>
      </c>
      <c r="M87" s="263">
        <f t="shared" si="15"/>
        <v>0.6036159600997506</v>
      </c>
      <c r="N87" s="162">
        <v>0</v>
      </c>
      <c r="O87" s="160">
        <v>0</v>
      </c>
      <c r="P87" s="163" t="str">
        <f t="shared" si="16"/>
        <v/>
      </c>
      <c r="Q87" s="257" t="str">
        <f t="shared" si="17"/>
        <v/>
      </c>
      <c r="R87" s="257" t="str">
        <f t="shared" si="18"/>
        <v/>
      </c>
      <c r="S87" s="258" t="str">
        <f t="shared" si="19"/>
        <v/>
      </c>
    </row>
    <row r="88" spans="1:19" x14ac:dyDescent="0.25">
      <c r="A88" s="159" t="s">
        <v>278</v>
      </c>
      <c r="B88" s="162">
        <v>2298</v>
      </c>
      <c r="C88" s="160">
        <v>2284</v>
      </c>
      <c r="D88" s="161">
        <f t="shared" si="10"/>
        <v>0.99390774586597042</v>
      </c>
      <c r="E88" s="162">
        <v>1327</v>
      </c>
      <c r="F88" s="160">
        <v>1263</v>
      </c>
      <c r="G88" s="163">
        <f t="shared" si="11"/>
        <v>0.95177091183119822</v>
      </c>
      <c r="H88" s="164">
        <f t="shared" si="12"/>
        <v>0.73172569706103996</v>
      </c>
      <c r="I88" s="164">
        <f t="shared" si="13"/>
        <v>0.80839271575613614</v>
      </c>
      <c r="J88" s="258">
        <f t="shared" si="14"/>
        <v>4.2136834034772197E-2</v>
      </c>
      <c r="K88" s="162">
        <v>22583</v>
      </c>
      <c r="L88" s="160">
        <v>21422</v>
      </c>
      <c r="M88" s="263">
        <f t="shared" si="15"/>
        <v>0.94858964707966165</v>
      </c>
      <c r="N88" s="162">
        <v>18445</v>
      </c>
      <c r="O88" s="160">
        <v>17714</v>
      </c>
      <c r="P88" s="163">
        <f t="shared" si="16"/>
        <v>0.96036866359447004</v>
      </c>
      <c r="Q88" s="257">
        <f t="shared" si="17"/>
        <v>0.2243426402819193</v>
      </c>
      <c r="R88" s="257">
        <f t="shared" si="18"/>
        <v>0.20932595687027211</v>
      </c>
      <c r="S88" s="258">
        <f t="shared" si="19"/>
        <v>-1.1779016514808394E-2</v>
      </c>
    </row>
    <row r="89" spans="1:19" x14ac:dyDescent="0.25">
      <c r="A89" s="159" t="s">
        <v>279</v>
      </c>
      <c r="B89" s="162">
        <v>2146</v>
      </c>
      <c r="C89" s="160">
        <v>1982</v>
      </c>
      <c r="D89" s="161">
        <f t="shared" si="10"/>
        <v>0.92357875116495802</v>
      </c>
      <c r="E89" s="162">
        <v>3646</v>
      </c>
      <c r="F89" s="160">
        <v>3253</v>
      </c>
      <c r="G89" s="163">
        <f t="shared" si="11"/>
        <v>0.89221064179923204</v>
      </c>
      <c r="H89" s="164">
        <f t="shared" si="12"/>
        <v>-0.41140976412506858</v>
      </c>
      <c r="I89" s="164">
        <f t="shared" si="13"/>
        <v>-0.3907162619120812</v>
      </c>
      <c r="J89" s="258">
        <f t="shared" si="14"/>
        <v>3.1368109365725982E-2</v>
      </c>
      <c r="K89" s="162">
        <v>17624</v>
      </c>
      <c r="L89" s="160">
        <v>14745</v>
      </c>
      <c r="M89" s="263">
        <f t="shared" si="15"/>
        <v>0.83664321379936446</v>
      </c>
      <c r="N89" s="162">
        <v>23055</v>
      </c>
      <c r="O89" s="160">
        <v>18242</v>
      </c>
      <c r="P89" s="163">
        <f t="shared" si="16"/>
        <v>0.79123834309260466</v>
      </c>
      <c r="Q89" s="257">
        <f t="shared" si="17"/>
        <v>-0.23556712209932773</v>
      </c>
      <c r="R89" s="257">
        <f t="shared" si="18"/>
        <v>-0.19170047143953517</v>
      </c>
      <c r="S89" s="258">
        <f t="shared" si="19"/>
        <v>4.5404870706759803E-2</v>
      </c>
    </row>
    <row r="90" spans="1:19" x14ac:dyDescent="0.25">
      <c r="A90" s="159" t="s">
        <v>280</v>
      </c>
      <c r="B90" s="162">
        <v>2135</v>
      </c>
      <c r="C90" s="160">
        <v>1997</v>
      </c>
      <c r="D90" s="161">
        <f t="shared" si="10"/>
        <v>0.93536299765807962</v>
      </c>
      <c r="E90" s="162">
        <v>1328</v>
      </c>
      <c r="F90" s="160">
        <v>1064</v>
      </c>
      <c r="G90" s="163">
        <f t="shared" si="11"/>
        <v>0.8012048192771084</v>
      </c>
      <c r="H90" s="164">
        <f t="shared" si="12"/>
        <v>0.60768072289156616</v>
      </c>
      <c r="I90" s="164">
        <f t="shared" si="13"/>
        <v>0.87687969924812026</v>
      </c>
      <c r="J90" s="258">
        <f t="shared" si="14"/>
        <v>0.13415817838097122</v>
      </c>
      <c r="K90" s="162">
        <v>15948</v>
      </c>
      <c r="L90" s="160">
        <v>13920</v>
      </c>
      <c r="M90" s="263">
        <f t="shared" si="15"/>
        <v>0.87283671933784801</v>
      </c>
      <c r="N90" s="162">
        <v>9940</v>
      </c>
      <c r="O90" s="160">
        <v>8227</v>
      </c>
      <c r="P90" s="163">
        <f t="shared" si="16"/>
        <v>0.82766599597585511</v>
      </c>
      <c r="Q90" s="257">
        <f t="shared" si="17"/>
        <v>0.60442655935613687</v>
      </c>
      <c r="R90" s="257">
        <f t="shared" si="18"/>
        <v>0.69198978971678615</v>
      </c>
      <c r="S90" s="258">
        <f t="shared" si="19"/>
        <v>4.5170723361992904E-2</v>
      </c>
    </row>
    <row r="91" spans="1:19" x14ac:dyDescent="0.25">
      <c r="A91" s="159" t="s">
        <v>281</v>
      </c>
      <c r="B91" s="162">
        <v>2128</v>
      </c>
      <c r="C91" s="160">
        <v>1550</v>
      </c>
      <c r="D91" s="161">
        <f t="shared" si="10"/>
        <v>0.72838345864661658</v>
      </c>
      <c r="E91" s="162">
        <v>2228</v>
      </c>
      <c r="F91" s="160">
        <v>1845</v>
      </c>
      <c r="G91" s="163">
        <f t="shared" si="11"/>
        <v>0.82809694793536803</v>
      </c>
      <c r="H91" s="164">
        <f t="shared" si="12"/>
        <v>-4.4883303411131115E-2</v>
      </c>
      <c r="I91" s="164">
        <f t="shared" si="13"/>
        <v>-0.15989159891598914</v>
      </c>
      <c r="J91" s="258">
        <f t="shared" si="14"/>
        <v>-9.9713489288751456E-2</v>
      </c>
      <c r="K91" s="162">
        <v>17627</v>
      </c>
      <c r="L91" s="160">
        <v>13370</v>
      </c>
      <c r="M91" s="263">
        <f t="shared" si="15"/>
        <v>0.75849548987348958</v>
      </c>
      <c r="N91" s="162">
        <v>15156</v>
      </c>
      <c r="O91" s="160">
        <v>11320</v>
      </c>
      <c r="P91" s="163">
        <f t="shared" si="16"/>
        <v>0.74689891792029561</v>
      </c>
      <c r="Q91" s="257">
        <f t="shared" si="17"/>
        <v>0.16303774082871469</v>
      </c>
      <c r="R91" s="257">
        <f t="shared" si="18"/>
        <v>0.18109540636042398</v>
      </c>
      <c r="S91" s="258">
        <f t="shared" si="19"/>
        <v>1.1596571953193968E-2</v>
      </c>
    </row>
    <row r="92" spans="1:19" x14ac:dyDescent="0.25">
      <c r="A92" s="159" t="s">
        <v>282</v>
      </c>
      <c r="B92" s="162">
        <v>2098</v>
      </c>
      <c r="C92" s="160">
        <v>1698</v>
      </c>
      <c r="D92" s="161">
        <f t="shared" si="10"/>
        <v>0.80934223069590083</v>
      </c>
      <c r="E92" s="162">
        <v>198</v>
      </c>
      <c r="F92" s="160">
        <v>149</v>
      </c>
      <c r="G92" s="163">
        <f t="shared" si="11"/>
        <v>0.75252525252525249</v>
      </c>
      <c r="H92" s="164">
        <f t="shared" si="12"/>
        <v>9.5959595959595951</v>
      </c>
      <c r="I92" s="164">
        <f t="shared" si="13"/>
        <v>10.395973154362416</v>
      </c>
      <c r="J92" s="258">
        <f t="shared" si="14"/>
        <v>5.6816978170648347E-2</v>
      </c>
      <c r="K92" s="162">
        <v>13212</v>
      </c>
      <c r="L92" s="160">
        <v>10499</v>
      </c>
      <c r="M92" s="263">
        <f t="shared" si="15"/>
        <v>0.79465637299424763</v>
      </c>
      <c r="N92" s="162">
        <v>8086</v>
      </c>
      <c r="O92" s="160">
        <v>6286</v>
      </c>
      <c r="P92" s="163">
        <f t="shared" si="16"/>
        <v>0.77739302498144947</v>
      </c>
      <c r="Q92" s="257">
        <f t="shared" si="17"/>
        <v>0.63393519663616127</v>
      </c>
      <c r="R92" s="257">
        <f t="shared" si="18"/>
        <v>0.67021953547566016</v>
      </c>
      <c r="S92" s="258">
        <f t="shared" si="19"/>
        <v>1.7263348012798163E-2</v>
      </c>
    </row>
    <row r="93" spans="1:19" x14ac:dyDescent="0.25">
      <c r="A93" s="159" t="s">
        <v>283</v>
      </c>
      <c r="B93" s="162">
        <v>2073</v>
      </c>
      <c r="C93" s="160">
        <v>1871</v>
      </c>
      <c r="D93" s="161">
        <f t="shared" si="10"/>
        <v>0.90255668113844667</v>
      </c>
      <c r="E93" s="162">
        <v>2982</v>
      </c>
      <c r="F93" s="160">
        <v>2744</v>
      </c>
      <c r="G93" s="163">
        <f t="shared" si="11"/>
        <v>0.92018779342723001</v>
      </c>
      <c r="H93" s="164">
        <f t="shared" si="12"/>
        <v>-0.3048289738430584</v>
      </c>
      <c r="I93" s="164">
        <f t="shared" si="13"/>
        <v>-0.3181486880466472</v>
      </c>
      <c r="J93" s="258">
        <f t="shared" si="14"/>
        <v>-1.7631112288783335E-2</v>
      </c>
      <c r="K93" s="162">
        <v>21135</v>
      </c>
      <c r="L93" s="160">
        <v>17741</v>
      </c>
      <c r="M93" s="263">
        <f t="shared" si="15"/>
        <v>0.83941329548142896</v>
      </c>
      <c r="N93" s="162">
        <v>22934</v>
      </c>
      <c r="O93" s="160">
        <v>20103</v>
      </c>
      <c r="P93" s="163">
        <f t="shared" si="16"/>
        <v>0.87655882096450688</v>
      </c>
      <c r="Q93" s="257">
        <f t="shared" si="17"/>
        <v>-7.8442487137001859E-2</v>
      </c>
      <c r="R93" s="257">
        <f t="shared" si="18"/>
        <v>-0.11749490125851858</v>
      </c>
      <c r="S93" s="258">
        <f t="shared" si="19"/>
        <v>-3.7145525483077924E-2</v>
      </c>
    </row>
    <row r="94" spans="1:19" x14ac:dyDescent="0.25">
      <c r="A94" s="159" t="s">
        <v>284</v>
      </c>
      <c r="B94" s="162">
        <v>1920</v>
      </c>
      <c r="C94" s="160">
        <v>1830</v>
      </c>
      <c r="D94" s="161">
        <f t="shared" si="10"/>
        <v>0.953125</v>
      </c>
      <c r="E94" s="162">
        <v>0</v>
      </c>
      <c r="F94" s="160">
        <v>0</v>
      </c>
      <c r="G94" s="163" t="str">
        <f t="shared" si="11"/>
        <v/>
      </c>
      <c r="H94" s="164" t="str">
        <f t="shared" si="12"/>
        <v/>
      </c>
      <c r="I94" s="164" t="str">
        <f t="shared" si="13"/>
        <v/>
      </c>
      <c r="J94" s="258" t="str">
        <f t="shared" si="14"/>
        <v/>
      </c>
      <c r="K94" s="162">
        <v>4788</v>
      </c>
      <c r="L94" s="160">
        <v>3967</v>
      </c>
      <c r="M94" s="263">
        <f t="shared" si="15"/>
        <v>0.82852965747702589</v>
      </c>
      <c r="N94" s="162">
        <v>294</v>
      </c>
      <c r="O94" s="160">
        <v>115</v>
      </c>
      <c r="P94" s="163">
        <f t="shared" si="16"/>
        <v>0.391156462585034</v>
      </c>
      <c r="Q94" s="257">
        <f t="shared" si="17"/>
        <v>15.285714285714285</v>
      </c>
      <c r="R94" s="257">
        <f t="shared" si="18"/>
        <v>33.495652173913044</v>
      </c>
      <c r="S94" s="258">
        <f t="shared" si="19"/>
        <v>0.43737319489199189</v>
      </c>
    </row>
    <row r="95" spans="1:19" x14ac:dyDescent="0.25">
      <c r="A95" s="159" t="s">
        <v>285</v>
      </c>
      <c r="B95" s="162">
        <v>1899</v>
      </c>
      <c r="C95" s="160">
        <v>1553</v>
      </c>
      <c r="D95" s="161">
        <f t="shared" si="10"/>
        <v>0.81779884149552395</v>
      </c>
      <c r="E95" s="162">
        <v>0</v>
      </c>
      <c r="F95" s="160">
        <v>0</v>
      </c>
      <c r="G95" s="163" t="str">
        <f t="shared" si="11"/>
        <v/>
      </c>
      <c r="H95" s="164" t="str">
        <f t="shared" si="12"/>
        <v/>
      </c>
      <c r="I95" s="164" t="str">
        <f t="shared" si="13"/>
        <v/>
      </c>
      <c r="J95" s="258" t="str">
        <f t="shared" si="14"/>
        <v/>
      </c>
      <c r="K95" s="162">
        <v>1899</v>
      </c>
      <c r="L95" s="160">
        <v>1553</v>
      </c>
      <c r="M95" s="263">
        <f t="shared" si="15"/>
        <v>0.81779884149552395</v>
      </c>
      <c r="N95" s="162">
        <v>0</v>
      </c>
      <c r="O95" s="160">
        <v>0</v>
      </c>
      <c r="P95" s="163" t="str">
        <f t="shared" si="16"/>
        <v/>
      </c>
      <c r="Q95" s="257" t="str">
        <f t="shared" si="17"/>
        <v/>
      </c>
      <c r="R95" s="257" t="str">
        <f t="shared" si="18"/>
        <v/>
      </c>
      <c r="S95" s="258" t="str">
        <f t="shared" si="19"/>
        <v/>
      </c>
    </row>
    <row r="96" spans="1:19" x14ac:dyDescent="0.25">
      <c r="A96" s="159" t="s">
        <v>286</v>
      </c>
      <c r="B96" s="162">
        <v>1648</v>
      </c>
      <c r="C96" s="160">
        <v>1512</v>
      </c>
      <c r="D96" s="161">
        <f t="shared" si="10"/>
        <v>0.91747572815533984</v>
      </c>
      <c r="E96" s="162">
        <v>1738</v>
      </c>
      <c r="F96" s="160">
        <v>1517</v>
      </c>
      <c r="G96" s="163">
        <f t="shared" si="11"/>
        <v>0.87284234752589185</v>
      </c>
      <c r="H96" s="164">
        <f t="shared" si="12"/>
        <v>-5.1783659378596081E-2</v>
      </c>
      <c r="I96" s="164">
        <f t="shared" si="13"/>
        <v>-3.2959789057349642E-3</v>
      </c>
      <c r="J96" s="258">
        <f t="shared" si="14"/>
        <v>4.4633380629447994E-2</v>
      </c>
      <c r="K96" s="162">
        <v>14117</v>
      </c>
      <c r="L96" s="160">
        <v>11632</v>
      </c>
      <c r="M96" s="263">
        <f t="shared" si="15"/>
        <v>0.82397109867535601</v>
      </c>
      <c r="N96" s="162">
        <v>13383</v>
      </c>
      <c r="O96" s="160">
        <v>10712</v>
      </c>
      <c r="P96" s="163">
        <f t="shared" si="16"/>
        <v>0.8004184413061346</v>
      </c>
      <c r="Q96" s="257">
        <f t="shared" si="17"/>
        <v>5.4845699768362843E-2</v>
      </c>
      <c r="R96" s="257">
        <f t="shared" si="18"/>
        <v>8.5884988797610085E-2</v>
      </c>
      <c r="S96" s="258">
        <f t="shared" si="19"/>
        <v>2.3552657369221408E-2</v>
      </c>
    </row>
    <row r="97" spans="1:19" x14ac:dyDescent="0.25">
      <c r="A97" s="159" t="s">
        <v>287</v>
      </c>
      <c r="B97" s="162">
        <v>1556</v>
      </c>
      <c r="C97" s="160">
        <v>952</v>
      </c>
      <c r="D97" s="161">
        <f t="shared" si="10"/>
        <v>0.61182519280205661</v>
      </c>
      <c r="E97" s="162">
        <v>0</v>
      </c>
      <c r="F97" s="160">
        <v>0</v>
      </c>
      <c r="G97" s="163" t="str">
        <f t="shared" si="11"/>
        <v/>
      </c>
      <c r="H97" s="164" t="str">
        <f t="shared" si="12"/>
        <v/>
      </c>
      <c r="I97" s="164" t="str">
        <f t="shared" si="13"/>
        <v/>
      </c>
      <c r="J97" s="258" t="str">
        <f t="shared" si="14"/>
        <v/>
      </c>
      <c r="K97" s="162">
        <v>11866</v>
      </c>
      <c r="L97" s="160">
        <v>7619</v>
      </c>
      <c r="M97" s="263">
        <f t="shared" si="15"/>
        <v>0.64208663408056632</v>
      </c>
      <c r="N97" s="162">
        <v>0</v>
      </c>
      <c r="O97" s="160">
        <v>0</v>
      </c>
      <c r="P97" s="163" t="str">
        <f t="shared" si="16"/>
        <v/>
      </c>
      <c r="Q97" s="257" t="str">
        <f t="shared" si="17"/>
        <v/>
      </c>
      <c r="R97" s="257" t="str">
        <f t="shared" si="18"/>
        <v/>
      </c>
      <c r="S97" s="258" t="str">
        <f t="shared" si="19"/>
        <v/>
      </c>
    </row>
    <row r="98" spans="1:19" x14ac:dyDescent="0.25">
      <c r="A98" s="159" t="s">
        <v>288</v>
      </c>
      <c r="B98" s="162">
        <v>1444</v>
      </c>
      <c r="C98" s="160">
        <v>1041</v>
      </c>
      <c r="D98" s="161">
        <f t="shared" si="10"/>
        <v>0.72091412742382266</v>
      </c>
      <c r="E98" s="162">
        <v>1440</v>
      </c>
      <c r="F98" s="160">
        <v>1145</v>
      </c>
      <c r="G98" s="163">
        <f t="shared" si="11"/>
        <v>0.79513888888888884</v>
      </c>
      <c r="H98" s="164">
        <f t="shared" si="12"/>
        <v>2.7777777777777679E-3</v>
      </c>
      <c r="I98" s="164">
        <f t="shared" si="13"/>
        <v>-9.0829694323144139E-2</v>
      </c>
      <c r="J98" s="258">
        <f t="shared" si="14"/>
        <v>-7.422476146506618E-2</v>
      </c>
      <c r="K98" s="162">
        <v>13152</v>
      </c>
      <c r="L98" s="160">
        <v>9304</v>
      </c>
      <c r="M98" s="263">
        <f t="shared" si="15"/>
        <v>0.70742092457420924</v>
      </c>
      <c r="N98" s="162">
        <v>11918</v>
      </c>
      <c r="O98" s="160">
        <v>8462</v>
      </c>
      <c r="P98" s="163">
        <f t="shared" si="16"/>
        <v>0.71001845947306597</v>
      </c>
      <c r="Q98" s="257">
        <f t="shared" si="17"/>
        <v>0.10354086256083228</v>
      </c>
      <c r="R98" s="257">
        <f t="shared" si="18"/>
        <v>9.9503663436539824E-2</v>
      </c>
      <c r="S98" s="258">
        <f t="shared" si="19"/>
        <v>-2.5975348988567237E-3</v>
      </c>
    </row>
    <row r="99" spans="1:19" x14ac:dyDescent="0.25">
      <c r="A99" s="159" t="s">
        <v>289</v>
      </c>
      <c r="B99" s="162">
        <v>1397</v>
      </c>
      <c r="C99" s="160">
        <v>1079</v>
      </c>
      <c r="D99" s="161">
        <f t="shared" si="10"/>
        <v>0.77236936292054403</v>
      </c>
      <c r="E99" s="162">
        <v>1430</v>
      </c>
      <c r="F99" s="160">
        <v>983</v>
      </c>
      <c r="G99" s="163">
        <f t="shared" si="11"/>
        <v>0.68741258741258737</v>
      </c>
      <c r="H99" s="164">
        <f t="shared" si="12"/>
        <v>-2.3076923076923106E-2</v>
      </c>
      <c r="I99" s="164">
        <f t="shared" si="13"/>
        <v>9.7660223804679536E-2</v>
      </c>
      <c r="J99" s="258">
        <f t="shared" si="14"/>
        <v>8.4956775507956661E-2</v>
      </c>
      <c r="K99" s="162">
        <v>10357</v>
      </c>
      <c r="L99" s="160">
        <v>7595</v>
      </c>
      <c r="M99" s="263">
        <f t="shared" si="15"/>
        <v>0.7333204595925461</v>
      </c>
      <c r="N99" s="162">
        <v>10450</v>
      </c>
      <c r="O99" s="160">
        <v>7673</v>
      </c>
      <c r="P99" s="163">
        <f t="shared" si="16"/>
        <v>0.73425837320574161</v>
      </c>
      <c r="Q99" s="257">
        <f t="shared" si="17"/>
        <v>-8.8995215311005182E-3</v>
      </c>
      <c r="R99" s="257">
        <f t="shared" si="18"/>
        <v>-1.0165515443763873E-2</v>
      </c>
      <c r="S99" s="258">
        <f t="shared" si="19"/>
        <v>-9.3791361319550681E-4</v>
      </c>
    </row>
    <row r="100" spans="1:19" x14ac:dyDescent="0.25">
      <c r="A100" s="159" t="s">
        <v>290</v>
      </c>
      <c r="B100" s="162">
        <v>1314</v>
      </c>
      <c r="C100" s="160">
        <v>1121</v>
      </c>
      <c r="D100" s="161">
        <f t="shared" si="10"/>
        <v>0.85312024353120242</v>
      </c>
      <c r="E100" s="162">
        <v>0</v>
      </c>
      <c r="F100" s="160">
        <v>0</v>
      </c>
      <c r="G100" s="163" t="str">
        <f t="shared" si="11"/>
        <v/>
      </c>
      <c r="H100" s="164" t="str">
        <f t="shared" si="12"/>
        <v/>
      </c>
      <c r="I100" s="164" t="str">
        <f t="shared" si="13"/>
        <v/>
      </c>
      <c r="J100" s="258" t="str">
        <f t="shared" si="14"/>
        <v/>
      </c>
      <c r="K100" s="162">
        <v>2130</v>
      </c>
      <c r="L100" s="160">
        <v>1781</v>
      </c>
      <c r="M100" s="263">
        <f t="shared" si="15"/>
        <v>0.83615023474178407</v>
      </c>
      <c r="N100" s="162">
        <v>0</v>
      </c>
      <c r="O100" s="160">
        <v>0</v>
      </c>
      <c r="P100" s="163" t="str">
        <f t="shared" si="16"/>
        <v/>
      </c>
      <c r="Q100" s="257" t="str">
        <f t="shared" si="17"/>
        <v/>
      </c>
      <c r="R100" s="257" t="str">
        <f t="shared" si="18"/>
        <v/>
      </c>
      <c r="S100" s="258" t="str">
        <f t="shared" si="19"/>
        <v/>
      </c>
    </row>
    <row r="101" spans="1:19" x14ac:dyDescent="0.25">
      <c r="A101" s="159" t="s">
        <v>291</v>
      </c>
      <c r="B101" s="162">
        <v>1298</v>
      </c>
      <c r="C101" s="160">
        <v>1173</v>
      </c>
      <c r="D101" s="161">
        <f t="shared" si="10"/>
        <v>0.90369799691833586</v>
      </c>
      <c r="E101" s="162">
        <v>1248</v>
      </c>
      <c r="F101" s="160">
        <v>1057</v>
      </c>
      <c r="G101" s="163">
        <f t="shared" si="11"/>
        <v>0.84695512820512819</v>
      </c>
      <c r="H101" s="164">
        <f t="shared" si="12"/>
        <v>4.0064102564102644E-2</v>
      </c>
      <c r="I101" s="164">
        <f t="shared" si="13"/>
        <v>0.10974456007568589</v>
      </c>
      <c r="J101" s="258">
        <f t="shared" si="14"/>
        <v>5.6742868713207661E-2</v>
      </c>
      <c r="K101" s="162">
        <v>9764</v>
      </c>
      <c r="L101" s="160">
        <v>8751</v>
      </c>
      <c r="M101" s="263">
        <f t="shared" si="15"/>
        <v>0.89625153625563292</v>
      </c>
      <c r="N101" s="162">
        <v>10122</v>
      </c>
      <c r="O101" s="160">
        <v>8459</v>
      </c>
      <c r="P101" s="163">
        <f t="shared" si="16"/>
        <v>0.83570440624382536</v>
      </c>
      <c r="Q101" s="257">
        <f t="shared" si="17"/>
        <v>-3.5368504248172283E-2</v>
      </c>
      <c r="R101" s="257">
        <f t="shared" si="18"/>
        <v>3.4519446743113802E-2</v>
      </c>
      <c r="S101" s="258">
        <f t="shared" si="19"/>
        <v>6.0547130011807559E-2</v>
      </c>
    </row>
    <row r="102" spans="1:19" x14ac:dyDescent="0.25">
      <c r="A102" s="159" t="s">
        <v>292</v>
      </c>
      <c r="B102" s="162">
        <v>1298</v>
      </c>
      <c r="C102" s="160">
        <v>1080</v>
      </c>
      <c r="D102" s="161">
        <f t="shared" si="10"/>
        <v>0.83204930662557786</v>
      </c>
      <c r="E102" s="162">
        <v>1248</v>
      </c>
      <c r="F102" s="160">
        <v>1038</v>
      </c>
      <c r="G102" s="163">
        <f t="shared" si="11"/>
        <v>0.83173076923076927</v>
      </c>
      <c r="H102" s="164">
        <f t="shared" si="12"/>
        <v>4.0064102564102644E-2</v>
      </c>
      <c r="I102" s="164">
        <f t="shared" si="13"/>
        <v>4.0462427745664664E-2</v>
      </c>
      <c r="J102" s="258">
        <f t="shared" si="14"/>
        <v>3.1853739480858234E-4</v>
      </c>
      <c r="K102" s="162">
        <v>9860</v>
      </c>
      <c r="L102" s="160">
        <v>7997</v>
      </c>
      <c r="M102" s="263">
        <f t="shared" si="15"/>
        <v>0.8110547667342799</v>
      </c>
      <c r="N102" s="162">
        <v>8675</v>
      </c>
      <c r="O102" s="160">
        <v>6753</v>
      </c>
      <c r="P102" s="163">
        <f t="shared" si="16"/>
        <v>0.77844380403458213</v>
      </c>
      <c r="Q102" s="257">
        <f t="shared" si="17"/>
        <v>0.13659942363112387</v>
      </c>
      <c r="R102" s="257">
        <f t="shared" si="18"/>
        <v>0.18421442321930992</v>
      </c>
      <c r="S102" s="258">
        <f t="shared" si="19"/>
        <v>3.2610962699697765E-2</v>
      </c>
    </row>
    <row r="103" spans="1:19" x14ac:dyDescent="0.25">
      <c r="A103" s="159" t="s">
        <v>293</v>
      </c>
      <c r="B103" s="162">
        <v>1298</v>
      </c>
      <c r="C103" s="160">
        <v>934</v>
      </c>
      <c r="D103" s="161">
        <f t="shared" si="10"/>
        <v>0.71956856702619409</v>
      </c>
      <c r="E103" s="162">
        <v>1823</v>
      </c>
      <c r="F103" s="160">
        <v>1214</v>
      </c>
      <c r="G103" s="163">
        <f t="shared" si="11"/>
        <v>0.66593527153044429</v>
      </c>
      <c r="H103" s="164">
        <f t="shared" si="12"/>
        <v>-0.28798683488754795</v>
      </c>
      <c r="I103" s="164">
        <f t="shared" si="13"/>
        <v>-0.2306425041186162</v>
      </c>
      <c r="J103" s="258">
        <f t="shared" si="14"/>
        <v>5.36332954957498E-2</v>
      </c>
      <c r="K103" s="162">
        <v>13392</v>
      </c>
      <c r="L103" s="160">
        <v>10089</v>
      </c>
      <c r="M103" s="263">
        <f t="shared" si="15"/>
        <v>0.75336021505376349</v>
      </c>
      <c r="N103" s="162">
        <v>13943</v>
      </c>
      <c r="O103" s="160">
        <v>10518</v>
      </c>
      <c r="P103" s="163">
        <f t="shared" si="16"/>
        <v>0.7543570250304813</v>
      </c>
      <c r="Q103" s="257">
        <f t="shared" si="17"/>
        <v>-3.951803772502327E-2</v>
      </c>
      <c r="R103" s="257">
        <f t="shared" si="18"/>
        <v>-4.0787221905305149E-2</v>
      </c>
      <c r="S103" s="258">
        <f t="shared" si="19"/>
        <v>-9.9680997671780514E-4</v>
      </c>
    </row>
    <row r="104" spans="1:19" x14ac:dyDescent="0.25">
      <c r="A104" s="159" t="s">
        <v>294</v>
      </c>
      <c r="B104" s="162">
        <v>1252</v>
      </c>
      <c r="C104" s="160">
        <v>1157</v>
      </c>
      <c r="D104" s="161">
        <f t="shared" si="10"/>
        <v>0.92412140575079871</v>
      </c>
      <c r="E104" s="162">
        <v>1728</v>
      </c>
      <c r="F104" s="160">
        <v>1364</v>
      </c>
      <c r="G104" s="163">
        <f t="shared" si="11"/>
        <v>0.78935185185185186</v>
      </c>
      <c r="H104" s="164">
        <f t="shared" si="12"/>
        <v>-0.27546296296296291</v>
      </c>
      <c r="I104" s="164">
        <f t="shared" si="13"/>
        <v>-0.15175953079178883</v>
      </c>
      <c r="J104" s="258">
        <f t="shared" si="14"/>
        <v>0.13476955389894685</v>
      </c>
      <c r="K104" s="162">
        <v>3268</v>
      </c>
      <c r="L104" s="160">
        <v>2842</v>
      </c>
      <c r="M104" s="263">
        <f t="shared" si="15"/>
        <v>0.86964504283965727</v>
      </c>
      <c r="N104" s="162">
        <v>3846</v>
      </c>
      <c r="O104" s="160">
        <v>2980</v>
      </c>
      <c r="P104" s="163">
        <f t="shared" si="16"/>
        <v>0.77483099323972959</v>
      </c>
      <c r="Q104" s="257">
        <f t="shared" si="17"/>
        <v>-0.15028601144045761</v>
      </c>
      <c r="R104" s="257">
        <f t="shared" si="18"/>
        <v>-4.630872483221482E-2</v>
      </c>
      <c r="S104" s="258">
        <f t="shared" si="19"/>
        <v>9.4814049599927674E-2</v>
      </c>
    </row>
    <row r="105" spans="1:19" x14ac:dyDescent="0.25">
      <c r="A105" s="159" t="s">
        <v>295</v>
      </c>
      <c r="B105" s="162">
        <v>1170</v>
      </c>
      <c r="C105" s="160">
        <v>819</v>
      </c>
      <c r="D105" s="161">
        <f t="shared" si="10"/>
        <v>0.7</v>
      </c>
      <c r="E105" s="162">
        <v>0</v>
      </c>
      <c r="F105" s="160">
        <v>0</v>
      </c>
      <c r="G105" s="163" t="str">
        <f t="shared" si="11"/>
        <v/>
      </c>
      <c r="H105" s="164" t="str">
        <f t="shared" si="12"/>
        <v/>
      </c>
      <c r="I105" s="164" t="str">
        <f t="shared" si="13"/>
        <v/>
      </c>
      <c r="J105" s="258" t="str">
        <f t="shared" si="14"/>
        <v/>
      </c>
      <c r="K105" s="162">
        <v>7306</v>
      </c>
      <c r="L105" s="160">
        <v>5013</v>
      </c>
      <c r="M105" s="263">
        <f t="shared" si="15"/>
        <v>0.68614837120175198</v>
      </c>
      <c r="N105" s="162">
        <v>0</v>
      </c>
      <c r="O105" s="160">
        <v>0</v>
      </c>
      <c r="P105" s="163" t="str">
        <f t="shared" si="16"/>
        <v/>
      </c>
      <c r="Q105" s="257" t="str">
        <f t="shared" si="17"/>
        <v/>
      </c>
      <c r="R105" s="257" t="str">
        <f t="shared" si="18"/>
        <v/>
      </c>
      <c r="S105" s="258" t="str">
        <f t="shared" si="19"/>
        <v/>
      </c>
    </row>
    <row r="106" spans="1:19" x14ac:dyDescent="0.25">
      <c r="A106" s="159" t="s">
        <v>296</v>
      </c>
      <c r="B106" s="162">
        <v>1116</v>
      </c>
      <c r="C106" s="160">
        <v>756</v>
      </c>
      <c r="D106" s="161">
        <f t="shared" si="10"/>
        <v>0.67741935483870963</v>
      </c>
      <c r="E106" s="162">
        <v>1253</v>
      </c>
      <c r="F106" s="160">
        <v>990</v>
      </c>
      <c r="G106" s="163">
        <f t="shared" si="11"/>
        <v>0.79010375099760577</v>
      </c>
      <c r="H106" s="164">
        <f t="shared" si="12"/>
        <v>-0.10933758978451713</v>
      </c>
      <c r="I106" s="164">
        <f t="shared" si="13"/>
        <v>-0.23636363636363633</v>
      </c>
      <c r="J106" s="258">
        <f t="shared" si="14"/>
        <v>-0.11268439615889614</v>
      </c>
      <c r="K106" s="162">
        <v>9224</v>
      </c>
      <c r="L106" s="160">
        <v>6917</v>
      </c>
      <c r="M106" s="263">
        <f t="shared" si="15"/>
        <v>0.74989158716392024</v>
      </c>
      <c r="N106" s="162">
        <v>8749</v>
      </c>
      <c r="O106" s="160">
        <v>5779</v>
      </c>
      <c r="P106" s="163">
        <f t="shared" si="16"/>
        <v>0.66053263230083437</v>
      </c>
      <c r="Q106" s="257">
        <f t="shared" si="17"/>
        <v>5.4291919076465911E-2</v>
      </c>
      <c r="R106" s="257">
        <f t="shared" si="18"/>
        <v>0.19691988233258351</v>
      </c>
      <c r="S106" s="258">
        <f t="shared" si="19"/>
        <v>8.9358954863085871E-2</v>
      </c>
    </row>
    <row r="107" spans="1:19" x14ac:dyDescent="0.25">
      <c r="A107" s="159" t="s">
        <v>297</v>
      </c>
      <c r="B107" s="162">
        <v>1108</v>
      </c>
      <c r="C107" s="160">
        <v>888</v>
      </c>
      <c r="D107" s="161">
        <f t="shared" si="10"/>
        <v>0.80144404332129959</v>
      </c>
      <c r="E107" s="162">
        <v>1310</v>
      </c>
      <c r="F107" s="160">
        <v>1105</v>
      </c>
      <c r="G107" s="163">
        <f t="shared" si="11"/>
        <v>0.84351145038167941</v>
      </c>
      <c r="H107" s="164">
        <f t="shared" si="12"/>
        <v>-0.15419847328244274</v>
      </c>
      <c r="I107" s="164">
        <f t="shared" si="13"/>
        <v>-0.19638009049773753</v>
      </c>
      <c r="J107" s="258">
        <f t="shared" si="14"/>
        <v>-4.2067407060379813E-2</v>
      </c>
      <c r="K107" s="162">
        <v>9035</v>
      </c>
      <c r="L107" s="160">
        <v>7285</v>
      </c>
      <c r="M107" s="263">
        <f t="shared" si="15"/>
        <v>0.80630879911455455</v>
      </c>
      <c r="N107" s="162">
        <v>9146</v>
      </c>
      <c r="O107" s="160">
        <v>6419</v>
      </c>
      <c r="P107" s="163">
        <f t="shared" si="16"/>
        <v>0.7018368685764268</v>
      </c>
      <c r="Q107" s="257">
        <f t="shared" si="17"/>
        <v>-1.2136453094248822E-2</v>
      </c>
      <c r="R107" s="257">
        <f t="shared" si="18"/>
        <v>0.13491198005919935</v>
      </c>
      <c r="S107" s="258">
        <f t="shared" si="19"/>
        <v>0.10447193053812776</v>
      </c>
    </row>
    <row r="108" spans="1:19" x14ac:dyDescent="0.25">
      <c r="A108" s="159" t="s">
        <v>298</v>
      </c>
      <c r="B108" s="162">
        <v>1058</v>
      </c>
      <c r="C108" s="160">
        <v>788</v>
      </c>
      <c r="D108" s="161">
        <f t="shared" si="10"/>
        <v>0.7448015122873346</v>
      </c>
      <c r="E108" s="162">
        <v>1440</v>
      </c>
      <c r="F108" s="160">
        <v>879</v>
      </c>
      <c r="G108" s="163">
        <f t="shared" si="11"/>
        <v>0.61041666666666672</v>
      </c>
      <c r="H108" s="164">
        <f t="shared" si="12"/>
        <v>-0.26527777777777772</v>
      </c>
      <c r="I108" s="164">
        <f t="shared" si="13"/>
        <v>-0.10352673492605236</v>
      </c>
      <c r="J108" s="258">
        <f t="shared" si="14"/>
        <v>0.13438484562066788</v>
      </c>
      <c r="K108" s="162">
        <v>11584</v>
      </c>
      <c r="L108" s="160">
        <v>7440</v>
      </c>
      <c r="M108" s="263">
        <f t="shared" si="15"/>
        <v>0.64226519337016574</v>
      </c>
      <c r="N108" s="162">
        <v>11492</v>
      </c>
      <c r="O108" s="160">
        <v>6790</v>
      </c>
      <c r="P108" s="163">
        <f t="shared" si="16"/>
        <v>0.59084580577793244</v>
      </c>
      <c r="Q108" s="257">
        <f t="shared" si="17"/>
        <v>8.0055690915419309E-3</v>
      </c>
      <c r="R108" s="257">
        <f t="shared" si="18"/>
        <v>9.5729013254786555E-2</v>
      </c>
      <c r="S108" s="258">
        <f t="shared" si="19"/>
        <v>5.1419387592233301E-2</v>
      </c>
    </row>
    <row r="109" spans="1:19" x14ac:dyDescent="0.25">
      <c r="A109" s="159" t="s">
        <v>299</v>
      </c>
      <c r="B109" s="162">
        <v>997</v>
      </c>
      <c r="C109" s="160">
        <v>783</v>
      </c>
      <c r="D109" s="161">
        <f t="shared" si="10"/>
        <v>0.78535606820461379</v>
      </c>
      <c r="E109" s="162">
        <v>1007</v>
      </c>
      <c r="F109" s="160">
        <v>847</v>
      </c>
      <c r="G109" s="163">
        <f t="shared" si="11"/>
        <v>0.84111221449851048</v>
      </c>
      <c r="H109" s="164">
        <f t="shared" si="12"/>
        <v>-9.930486593843102E-3</v>
      </c>
      <c r="I109" s="164">
        <f t="shared" si="13"/>
        <v>-7.5560802833530061E-2</v>
      </c>
      <c r="J109" s="258">
        <f t="shared" si="14"/>
        <v>-5.5756146293896691E-2</v>
      </c>
      <c r="K109" s="162">
        <v>7633</v>
      </c>
      <c r="L109" s="160">
        <v>6442</v>
      </c>
      <c r="M109" s="263">
        <f t="shared" si="15"/>
        <v>0.84396698545788029</v>
      </c>
      <c r="N109" s="162">
        <v>6950</v>
      </c>
      <c r="O109" s="160">
        <v>5633</v>
      </c>
      <c r="P109" s="163">
        <f t="shared" si="16"/>
        <v>0.81050359712230213</v>
      </c>
      <c r="Q109" s="257">
        <f t="shared" si="17"/>
        <v>9.8273381294964102E-2</v>
      </c>
      <c r="R109" s="257">
        <f t="shared" si="18"/>
        <v>0.14361796556009221</v>
      </c>
      <c r="S109" s="258">
        <f t="shared" si="19"/>
        <v>3.3463388335578159E-2</v>
      </c>
    </row>
    <row r="110" spans="1:19" x14ac:dyDescent="0.25">
      <c r="A110" s="159" t="s">
        <v>300</v>
      </c>
      <c r="B110" s="162">
        <v>987</v>
      </c>
      <c r="C110" s="160">
        <v>886</v>
      </c>
      <c r="D110" s="161">
        <f t="shared" si="10"/>
        <v>0.89766970618034447</v>
      </c>
      <c r="E110" s="162">
        <v>0</v>
      </c>
      <c r="F110" s="160">
        <v>0</v>
      </c>
      <c r="G110" s="163" t="str">
        <f t="shared" si="11"/>
        <v/>
      </c>
      <c r="H110" s="164" t="str">
        <f t="shared" si="12"/>
        <v/>
      </c>
      <c r="I110" s="164" t="str">
        <f t="shared" si="13"/>
        <v/>
      </c>
      <c r="J110" s="258" t="str">
        <f t="shared" si="14"/>
        <v/>
      </c>
      <c r="K110" s="162">
        <v>1183</v>
      </c>
      <c r="L110" s="160">
        <v>1035</v>
      </c>
      <c r="M110" s="263">
        <f t="shared" si="15"/>
        <v>0.87489433643279801</v>
      </c>
      <c r="N110" s="162">
        <v>0</v>
      </c>
      <c r="O110" s="160">
        <v>0</v>
      </c>
      <c r="P110" s="163" t="str">
        <f t="shared" si="16"/>
        <v/>
      </c>
      <c r="Q110" s="257" t="str">
        <f t="shared" si="17"/>
        <v/>
      </c>
      <c r="R110" s="257" t="str">
        <f t="shared" si="18"/>
        <v/>
      </c>
      <c r="S110" s="258" t="str">
        <f t="shared" si="19"/>
        <v/>
      </c>
    </row>
    <row r="111" spans="1:19" x14ac:dyDescent="0.25">
      <c r="A111" s="159" t="s">
        <v>301</v>
      </c>
      <c r="B111" s="162">
        <v>902</v>
      </c>
      <c r="C111" s="160">
        <v>616</v>
      </c>
      <c r="D111" s="161">
        <f t="shared" si="10"/>
        <v>0.68292682926829273</v>
      </c>
      <c r="E111" s="162">
        <v>748</v>
      </c>
      <c r="F111" s="160">
        <v>644</v>
      </c>
      <c r="G111" s="163">
        <f t="shared" si="11"/>
        <v>0.86096256684491979</v>
      </c>
      <c r="H111" s="164">
        <f t="shared" si="12"/>
        <v>0.20588235294117641</v>
      </c>
      <c r="I111" s="164">
        <f t="shared" si="13"/>
        <v>-4.3478260869565188E-2</v>
      </c>
      <c r="J111" s="258">
        <f t="shared" si="14"/>
        <v>-0.17803573757662705</v>
      </c>
      <c r="K111" s="162">
        <v>6639</v>
      </c>
      <c r="L111" s="160">
        <v>5126</v>
      </c>
      <c r="M111" s="263">
        <f t="shared" si="15"/>
        <v>0.77210423256514538</v>
      </c>
      <c r="N111" s="162">
        <v>6241</v>
      </c>
      <c r="O111" s="160">
        <v>4467</v>
      </c>
      <c r="P111" s="163">
        <f t="shared" si="16"/>
        <v>0.71575068098061212</v>
      </c>
      <c r="Q111" s="257">
        <f t="shared" si="17"/>
        <v>6.3771831437269721E-2</v>
      </c>
      <c r="R111" s="257">
        <f t="shared" si="18"/>
        <v>0.14752630400716371</v>
      </c>
      <c r="S111" s="258">
        <f t="shared" si="19"/>
        <v>5.6353551584533257E-2</v>
      </c>
    </row>
    <row r="112" spans="1:19" x14ac:dyDescent="0.25">
      <c r="A112" s="159" t="s">
        <v>302</v>
      </c>
      <c r="B112" s="162">
        <v>888</v>
      </c>
      <c r="C112" s="160">
        <v>306</v>
      </c>
      <c r="D112" s="161">
        <f t="shared" si="10"/>
        <v>0.34459459459459457</v>
      </c>
      <c r="E112" s="162">
        <v>480</v>
      </c>
      <c r="F112" s="160">
        <v>226</v>
      </c>
      <c r="G112" s="163">
        <f t="shared" si="11"/>
        <v>0.47083333333333333</v>
      </c>
      <c r="H112" s="164">
        <f t="shared" si="12"/>
        <v>0.85000000000000009</v>
      </c>
      <c r="I112" s="164">
        <f t="shared" si="13"/>
        <v>0.35398230088495586</v>
      </c>
      <c r="J112" s="258">
        <f t="shared" si="14"/>
        <v>-0.12623873873873875</v>
      </c>
      <c r="K112" s="162">
        <v>4612</v>
      </c>
      <c r="L112" s="160">
        <v>1853</v>
      </c>
      <c r="M112" s="263">
        <f t="shared" si="15"/>
        <v>0.4017779705117086</v>
      </c>
      <c r="N112" s="162">
        <v>3056</v>
      </c>
      <c r="O112" s="160">
        <v>1453</v>
      </c>
      <c r="P112" s="163">
        <f t="shared" si="16"/>
        <v>0.4754581151832461</v>
      </c>
      <c r="Q112" s="257">
        <f t="shared" si="17"/>
        <v>0.50916230366492155</v>
      </c>
      <c r="R112" s="257">
        <f t="shared" si="18"/>
        <v>0.27529249827942182</v>
      </c>
      <c r="S112" s="258">
        <f t="shared" si="19"/>
        <v>-7.3680144671537495E-2</v>
      </c>
    </row>
    <row r="113" spans="1:19" x14ac:dyDescent="0.25">
      <c r="A113" s="159" t="s">
        <v>303</v>
      </c>
      <c r="B113" s="162">
        <v>876</v>
      </c>
      <c r="C113" s="160">
        <v>565</v>
      </c>
      <c r="D113" s="161">
        <f t="shared" si="10"/>
        <v>0.64497716894977164</v>
      </c>
      <c r="E113" s="162">
        <v>0</v>
      </c>
      <c r="F113" s="160">
        <v>0</v>
      </c>
      <c r="G113" s="163" t="str">
        <f t="shared" si="11"/>
        <v/>
      </c>
      <c r="H113" s="164" t="str">
        <f t="shared" si="12"/>
        <v/>
      </c>
      <c r="I113" s="164" t="str">
        <f t="shared" si="13"/>
        <v/>
      </c>
      <c r="J113" s="258" t="str">
        <f t="shared" si="14"/>
        <v/>
      </c>
      <c r="K113" s="162">
        <v>10044</v>
      </c>
      <c r="L113" s="160">
        <v>6045</v>
      </c>
      <c r="M113" s="263">
        <f t="shared" si="15"/>
        <v>0.60185185185185186</v>
      </c>
      <c r="N113" s="162">
        <v>0</v>
      </c>
      <c r="O113" s="160">
        <v>0</v>
      </c>
      <c r="P113" s="163" t="str">
        <f t="shared" si="16"/>
        <v/>
      </c>
      <c r="Q113" s="257" t="str">
        <f t="shared" si="17"/>
        <v/>
      </c>
      <c r="R113" s="257" t="str">
        <f t="shared" si="18"/>
        <v/>
      </c>
      <c r="S113" s="258" t="str">
        <f t="shared" si="19"/>
        <v/>
      </c>
    </row>
    <row r="114" spans="1:19" x14ac:dyDescent="0.25">
      <c r="A114" s="159" t="s">
        <v>304</v>
      </c>
      <c r="B114" s="162">
        <v>868</v>
      </c>
      <c r="C114" s="160">
        <v>665</v>
      </c>
      <c r="D114" s="161">
        <f t="shared" si="10"/>
        <v>0.7661290322580645</v>
      </c>
      <c r="E114" s="162">
        <v>768</v>
      </c>
      <c r="F114" s="160">
        <v>554</v>
      </c>
      <c r="G114" s="163">
        <f t="shared" si="11"/>
        <v>0.72135416666666663</v>
      </c>
      <c r="H114" s="164">
        <f t="shared" si="12"/>
        <v>0.13020833333333326</v>
      </c>
      <c r="I114" s="164">
        <f t="shared" si="13"/>
        <v>0.20036101083032487</v>
      </c>
      <c r="J114" s="258">
        <f t="shared" si="14"/>
        <v>4.4774865591397872E-2</v>
      </c>
      <c r="K114" s="162">
        <v>6238</v>
      </c>
      <c r="L114" s="160">
        <v>4871</v>
      </c>
      <c r="M114" s="263">
        <f t="shared" si="15"/>
        <v>0.78085924975953835</v>
      </c>
      <c r="N114" s="162">
        <v>6364</v>
      </c>
      <c r="O114" s="160">
        <v>4851</v>
      </c>
      <c r="P114" s="163">
        <f t="shared" si="16"/>
        <v>0.7622564424890006</v>
      </c>
      <c r="Q114" s="257">
        <f t="shared" si="17"/>
        <v>-1.9798868636077938E-2</v>
      </c>
      <c r="R114" s="257">
        <f t="shared" si="18"/>
        <v>4.1228612657184804E-3</v>
      </c>
      <c r="S114" s="258">
        <f t="shared" si="19"/>
        <v>1.8602807270537758E-2</v>
      </c>
    </row>
    <row r="115" spans="1:19" x14ac:dyDescent="0.25">
      <c r="A115" s="159" t="s">
        <v>305</v>
      </c>
      <c r="B115" s="162">
        <v>864</v>
      </c>
      <c r="C115" s="160">
        <v>702</v>
      </c>
      <c r="D115" s="161">
        <f t="shared" si="10"/>
        <v>0.8125</v>
      </c>
      <c r="E115" s="162">
        <v>0</v>
      </c>
      <c r="F115" s="160">
        <v>0</v>
      </c>
      <c r="G115" s="163" t="str">
        <f t="shared" si="11"/>
        <v/>
      </c>
      <c r="H115" s="164" t="str">
        <f t="shared" si="12"/>
        <v/>
      </c>
      <c r="I115" s="164" t="str">
        <f t="shared" si="13"/>
        <v/>
      </c>
      <c r="J115" s="258" t="str">
        <f t="shared" si="14"/>
        <v/>
      </c>
      <c r="K115" s="162">
        <v>4704</v>
      </c>
      <c r="L115" s="160">
        <v>3757</v>
      </c>
      <c r="M115" s="263">
        <f t="shared" si="15"/>
        <v>0.79868197278911568</v>
      </c>
      <c r="N115" s="162">
        <v>1302</v>
      </c>
      <c r="O115" s="160">
        <v>1036</v>
      </c>
      <c r="P115" s="163">
        <f t="shared" si="16"/>
        <v>0.79569892473118276</v>
      </c>
      <c r="Q115" s="257">
        <f t="shared" si="17"/>
        <v>2.6129032258064515</v>
      </c>
      <c r="R115" s="257">
        <f t="shared" si="18"/>
        <v>2.6264478764478763</v>
      </c>
      <c r="S115" s="258">
        <f t="shared" si="19"/>
        <v>2.9830480579329244E-3</v>
      </c>
    </row>
    <row r="116" spans="1:19" x14ac:dyDescent="0.25">
      <c r="A116" s="159" t="s">
        <v>306</v>
      </c>
      <c r="B116" s="162">
        <v>864</v>
      </c>
      <c r="C116" s="160">
        <v>738</v>
      </c>
      <c r="D116" s="161">
        <f t="shared" si="10"/>
        <v>0.85416666666666663</v>
      </c>
      <c r="E116" s="162">
        <v>968</v>
      </c>
      <c r="F116" s="160">
        <v>754</v>
      </c>
      <c r="G116" s="163">
        <f t="shared" si="11"/>
        <v>0.77892561983471076</v>
      </c>
      <c r="H116" s="164">
        <f t="shared" si="12"/>
        <v>-0.1074380165289256</v>
      </c>
      <c r="I116" s="164">
        <f t="shared" si="13"/>
        <v>-2.1220159151193685E-2</v>
      </c>
      <c r="J116" s="258">
        <f t="shared" si="14"/>
        <v>7.5241046831955871E-2</v>
      </c>
      <c r="K116" s="162">
        <v>6628</v>
      </c>
      <c r="L116" s="160">
        <v>5402</v>
      </c>
      <c r="M116" s="263">
        <f t="shared" si="15"/>
        <v>0.81502715751357879</v>
      </c>
      <c r="N116" s="162">
        <v>6722</v>
      </c>
      <c r="O116" s="160">
        <v>5249</v>
      </c>
      <c r="P116" s="163">
        <f t="shared" si="16"/>
        <v>0.78086878905087775</v>
      </c>
      <c r="Q116" s="257">
        <f t="shared" si="17"/>
        <v>-1.398393335316872E-2</v>
      </c>
      <c r="R116" s="257">
        <f t="shared" si="18"/>
        <v>2.9148409220803861E-2</v>
      </c>
      <c r="S116" s="258">
        <f t="shared" si="19"/>
        <v>3.4158368462701039E-2</v>
      </c>
    </row>
    <row r="117" spans="1:19" x14ac:dyDescent="0.25">
      <c r="A117" s="159" t="s">
        <v>307</v>
      </c>
      <c r="B117" s="162">
        <v>719</v>
      </c>
      <c r="C117" s="160">
        <v>597</v>
      </c>
      <c r="D117" s="161">
        <f t="shared" si="10"/>
        <v>0.83031988873435325</v>
      </c>
      <c r="E117" s="162">
        <v>923</v>
      </c>
      <c r="F117" s="160">
        <v>696</v>
      </c>
      <c r="G117" s="163">
        <f t="shared" si="11"/>
        <v>0.75406283856988088</v>
      </c>
      <c r="H117" s="164">
        <f t="shared" si="12"/>
        <v>-0.2210184182015168</v>
      </c>
      <c r="I117" s="164">
        <f t="shared" si="13"/>
        <v>-0.14224137931034486</v>
      </c>
      <c r="J117" s="258">
        <f t="shared" si="14"/>
        <v>7.6257050164472373E-2</v>
      </c>
      <c r="K117" s="162">
        <v>5612</v>
      </c>
      <c r="L117" s="160">
        <v>4439</v>
      </c>
      <c r="M117" s="263">
        <f t="shared" si="15"/>
        <v>0.79098360655737709</v>
      </c>
      <c r="N117" s="162">
        <v>6610</v>
      </c>
      <c r="O117" s="160">
        <v>5364</v>
      </c>
      <c r="P117" s="163">
        <f t="shared" si="16"/>
        <v>0.81149773071104392</v>
      </c>
      <c r="Q117" s="257">
        <f t="shared" si="17"/>
        <v>-0.1509833585476551</v>
      </c>
      <c r="R117" s="257">
        <f t="shared" si="18"/>
        <v>-0.17244593586875467</v>
      </c>
      <c r="S117" s="258">
        <f t="shared" si="19"/>
        <v>-2.0514124153666824E-2</v>
      </c>
    </row>
    <row r="118" spans="1:19" x14ac:dyDescent="0.25">
      <c r="A118" s="159" t="s">
        <v>308</v>
      </c>
      <c r="B118" s="162">
        <v>676</v>
      </c>
      <c r="C118" s="160">
        <v>576</v>
      </c>
      <c r="D118" s="161">
        <f t="shared" si="10"/>
        <v>0.85207100591715978</v>
      </c>
      <c r="E118" s="162">
        <v>675</v>
      </c>
      <c r="F118" s="160">
        <v>477</v>
      </c>
      <c r="G118" s="163">
        <f t="shared" si="11"/>
        <v>0.70666666666666667</v>
      </c>
      <c r="H118" s="164">
        <f t="shared" si="12"/>
        <v>1.481481481481417E-3</v>
      </c>
      <c r="I118" s="164">
        <f t="shared" si="13"/>
        <v>0.20754716981132071</v>
      </c>
      <c r="J118" s="258">
        <f t="shared" si="14"/>
        <v>0.14540433925049312</v>
      </c>
      <c r="K118" s="162">
        <v>5197</v>
      </c>
      <c r="L118" s="160">
        <v>4403</v>
      </c>
      <c r="M118" s="263">
        <f t="shared" si="15"/>
        <v>0.84721954974023472</v>
      </c>
      <c r="N118" s="162">
        <v>5150</v>
      </c>
      <c r="O118" s="160">
        <v>3739</v>
      </c>
      <c r="P118" s="163">
        <f t="shared" si="16"/>
        <v>0.72601941747572818</v>
      </c>
      <c r="Q118" s="257">
        <f t="shared" si="17"/>
        <v>9.126213592232979E-3</v>
      </c>
      <c r="R118" s="257">
        <f t="shared" si="18"/>
        <v>0.17758759026477677</v>
      </c>
      <c r="S118" s="258">
        <f t="shared" si="19"/>
        <v>0.12120013226450654</v>
      </c>
    </row>
    <row r="119" spans="1:19" x14ac:dyDescent="0.25">
      <c r="A119" s="159" t="s">
        <v>309</v>
      </c>
      <c r="B119" s="162">
        <v>575</v>
      </c>
      <c r="C119" s="160">
        <v>547</v>
      </c>
      <c r="D119" s="161">
        <f t="shared" si="10"/>
        <v>0.95130434782608697</v>
      </c>
      <c r="E119" s="162">
        <v>758</v>
      </c>
      <c r="F119" s="160">
        <v>548</v>
      </c>
      <c r="G119" s="163">
        <f t="shared" si="11"/>
        <v>0.72295514511873349</v>
      </c>
      <c r="H119" s="164">
        <f t="shared" si="12"/>
        <v>-0.24142480211081796</v>
      </c>
      <c r="I119" s="164">
        <f t="shared" si="13"/>
        <v>-1.8248175182481452E-3</v>
      </c>
      <c r="J119" s="258">
        <f t="shared" si="14"/>
        <v>0.22834920270735348</v>
      </c>
      <c r="K119" s="162">
        <v>5235</v>
      </c>
      <c r="L119" s="160">
        <v>4703</v>
      </c>
      <c r="M119" s="263">
        <f t="shared" si="15"/>
        <v>0.89837631327602674</v>
      </c>
      <c r="N119" s="162">
        <v>5277</v>
      </c>
      <c r="O119" s="160">
        <v>3302</v>
      </c>
      <c r="P119" s="163">
        <f t="shared" si="16"/>
        <v>0.62573431874170926</v>
      </c>
      <c r="Q119" s="257">
        <f t="shared" si="17"/>
        <v>-7.9590676520749915E-3</v>
      </c>
      <c r="R119" s="257">
        <f t="shared" si="18"/>
        <v>0.42428831011508183</v>
      </c>
      <c r="S119" s="258">
        <f t="shared" si="19"/>
        <v>0.27264199453431748</v>
      </c>
    </row>
    <row r="120" spans="1:19" x14ac:dyDescent="0.25">
      <c r="A120" s="159" t="s">
        <v>310</v>
      </c>
      <c r="B120" s="162">
        <v>364</v>
      </c>
      <c r="C120" s="160">
        <v>280</v>
      </c>
      <c r="D120" s="161">
        <f t="shared" si="10"/>
        <v>0.76923076923076927</v>
      </c>
      <c r="E120" s="162">
        <v>366</v>
      </c>
      <c r="F120" s="160">
        <v>276</v>
      </c>
      <c r="G120" s="163">
        <f t="shared" si="11"/>
        <v>0.75409836065573765</v>
      </c>
      <c r="H120" s="164">
        <f t="shared" si="12"/>
        <v>-5.464480874316946E-3</v>
      </c>
      <c r="I120" s="164">
        <f t="shared" si="13"/>
        <v>1.449275362318847E-2</v>
      </c>
      <c r="J120" s="258">
        <f t="shared" si="14"/>
        <v>1.513240857503162E-2</v>
      </c>
      <c r="K120" s="162">
        <v>2999</v>
      </c>
      <c r="L120" s="160">
        <v>2344</v>
      </c>
      <c r="M120" s="263">
        <f t="shared" si="15"/>
        <v>0.78159386462154057</v>
      </c>
      <c r="N120" s="162">
        <v>3144</v>
      </c>
      <c r="O120" s="160">
        <v>2442</v>
      </c>
      <c r="P120" s="163">
        <f t="shared" si="16"/>
        <v>0.77671755725190839</v>
      </c>
      <c r="Q120" s="257">
        <f t="shared" si="17"/>
        <v>-4.6119592875318083E-2</v>
      </c>
      <c r="R120" s="257">
        <f t="shared" si="18"/>
        <v>-4.0131040131040185E-2</v>
      </c>
      <c r="S120" s="258">
        <f t="shared" si="19"/>
        <v>4.8763073696321824E-3</v>
      </c>
    </row>
    <row r="121" spans="1:19" x14ac:dyDescent="0.25">
      <c r="A121" s="159" t="s">
        <v>311</v>
      </c>
      <c r="B121" s="162">
        <v>318</v>
      </c>
      <c r="C121" s="160">
        <v>204</v>
      </c>
      <c r="D121" s="161">
        <f t="shared" si="10"/>
        <v>0.64150943396226412</v>
      </c>
      <c r="E121" s="162">
        <v>587</v>
      </c>
      <c r="F121" s="160">
        <v>282</v>
      </c>
      <c r="G121" s="163">
        <f t="shared" si="11"/>
        <v>0.48040885860306642</v>
      </c>
      <c r="H121" s="164">
        <f t="shared" si="12"/>
        <v>-0.45826235093696766</v>
      </c>
      <c r="I121" s="164">
        <f t="shared" si="13"/>
        <v>-0.27659574468085102</v>
      </c>
      <c r="J121" s="258">
        <f t="shared" si="14"/>
        <v>0.1611005753591977</v>
      </c>
      <c r="K121" s="162">
        <v>2325</v>
      </c>
      <c r="L121" s="160">
        <v>1147</v>
      </c>
      <c r="M121" s="263">
        <f t="shared" si="15"/>
        <v>0.49333333333333335</v>
      </c>
      <c r="N121" s="162">
        <v>3342</v>
      </c>
      <c r="O121" s="160">
        <v>1977</v>
      </c>
      <c r="P121" s="163">
        <f t="shared" si="16"/>
        <v>0.59156193895870735</v>
      </c>
      <c r="Q121" s="257">
        <f t="shared" si="17"/>
        <v>-0.30430879712746861</v>
      </c>
      <c r="R121" s="257">
        <f t="shared" si="18"/>
        <v>-0.4198280222559434</v>
      </c>
      <c r="S121" s="258">
        <f t="shared" si="19"/>
        <v>-9.8228605625373999E-2</v>
      </c>
    </row>
    <row r="122" spans="1:19" x14ac:dyDescent="0.25">
      <c r="A122" s="159" t="s">
        <v>312</v>
      </c>
      <c r="B122" s="162">
        <v>300</v>
      </c>
      <c r="C122" s="160">
        <v>279</v>
      </c>
      <c r="D122" s="161">
        <f t="shared" si="10"/>
        <v>0.93</v>
      </c>
      <c r="E122" s="162">
        <v>2400</v>
      </c>
      <c r="F122" s="160">
        <v>2370</v>
      </c>
      <c r="G122" s="163">
        <f t="shared" si="11"/>
        <v>0.98750000000000004</v>
      </c>
      <c r="H122" s="164">
        <f t="shared" si="12"/>
        <v>-0.875</v>
      </c>
      <c r="I122" s="164">
        <f t="shared" si="13"/>
        <v>-0.88227848101265827</v>
      </c>
      <c r="J122" s="258">
        <f t="shared" si="14"/>
        <v>-5.7499999999999996E-2</v>
      </c>
      <c r="K122" s="162">
        <v>14098</v>
      </c>
      <c r="L122" s="160">
        <v>12406</v>
      </c>
      <c r="M122" s="263">
        <f t="shared" si="15"/>
        <v>0.87998297630869626</v>
      </c>
      <c r="N122" s="162">
        <v>20419</v>
      </c>
      <c r="O122" s="160">
        <v>16649</v>
      </c>
      <c r="P122" s="163">
        <f t="shared" si="16"/>
        <v>0.8153680395709878</v>
      </c>
      <c r="Q122" s="257">
        <f t="shared" si="17"/>
        <v>-0.30956462118615014</v>
      </c>
      <c r="R122" s="257">
        <f t="shared" si="18"/>
        <v>-0.25485014114961857</v>
      </c>
      <c r="S122" s="258">
        <f t="shared" si="19"/>
        <v>6.4614936737708462E-2</v>
      </c>
    </row>
    <row r="123" spans="1:19" x14ac:dyDescent="0.25">
      <c r="A123" s="159" t="s">
        <v>313</v>
      </c>
      <c r="B123" s="162">
        <v>298</v>
      </c>
      <c r="C123" s="160">
        <v>150</v>
      </c>
      <c r="D123" s="161">
        <f t="shared" si="10"/>
        <v>0.50335570469798663</v>
      </c>
      <c r="E123" s="162">
        <v>547</v>
      </c>
      <c r="F123" s="160">
        <v>314</v>
      </c>
      <c r="G123" s="163">
        <f t="shared" si="11"/>
        <v>0.57404021937842775</v>
      </c>
      <c r="H123" s="164">
        <f t="shared" si="12"/>
        <v>-0.45521023765996349</v>
      </c>
      <c r="I123" s="164">
        <f t="shared" si="13"/>
        <v>-0.52229299363057324</v>
      </c>
      <c r="J123" s="258">
        <f t="shared" si="14"/>
        <v>-7.0684514680441124E-2</v>
      </c>
      <c r="K123" s="162">
        <v>2348</v>
      </c>
      <c r="L123" s="160">
        <v>1288</v>
      </c>
      <c r="M123" s="263">
        <f t="shared" si="15"/>
        <v>0.54855195911413968</v>
      </c>
      <c r="N123" s="162">
        <v>3701</v>
      </c>
      <c r="O123" s="160">
        <v>2226</v>
      </c>
      <c r="P123" s="163">
        <f t="shared" si="16"/>
        <v>0.60145906511753577</v>
      </c>
      <c r="Q123" s="257">
        <f t="shared" si="17"/>
        <v>-0.36557687111591464</v>
      </c>
      <c r="R123" s="257">
        <f t="shared" si="18"/>
        <v>-0.42138364779874216</v>
      </c>
      <c r="S123" s="258">
        <f t="shared" si="19"/>
        <v>-5.2907106003396098E-2</v>
      </c>
    </row>
    <row r="124" spans="1:19" x14ac:dyDescent="0.25">
      <c r="A124" s="159" t="s">
        <v>314</v>
      </c>
      <c r="B124" s="162">
        <v>286</v>
      </c>
      <c r="C124" s="160">
        <v>206</v>
      </c>
      <c r="D124" s="161">
        <f t="shared" si="10"/>
        <v>0.72027972027972031</v>
      </c>
      <c r="E124" s="162">
        <v>91</v>
      </c>
      <c r="F124" s="160">
        <v>58</v>
      </c>
      <c r="G124" s="163">
        <f t="shared" si="11"/>
        <v>0.63736263736263732</v>
      </c>
      <c r="H124" s="164">
        <f t="shared" si="12"/>
        <v>2.1428571428571428</v>
      </c>
      <c r="I124" s="164">
        <f t="shared" si="13"/>
        <v>2.5517241379310347</v>
      </c>
      <c r="J124" s="258">
        <f t="shared" si="14"/>
        <v>8.2917082917082996E-2</v>
      </c>
      <c r="K124" s="162">
        <v>1137</v>
      </c>
      <c r="L124" s="160">
        <v>942</v>
      </c>
      <c r="M124" s="263">
        <f t="shared" si="15"/>
        <v>0.82849604221635886</v>
      </c>
      <c r="N124" s="162">
        <v>1027</v>
      </c>
      <c r="O124" s="160">
        <v>725</v>
      </c>
      <c r="P124" s="163">
        <f t="shared" si="16"/>
        <v>0.70593962999026294</v>
      </c>
      <c r="Q124" s="257">
        <f t="shared" si="17"/>
        <v>0.10710808179162612</v>
      </c>
      <c r="R124" s="257">
        <f t="shared" si="18"/>
        <v>0.29931034482758623</v>
      </c>
      <c r="S124" s="258">
        <f t="shared" si="19"/>
        <v>0.12255641222609592</v>
      </c>
    </row>
    <row r="125" spans="1:19" x14ac:dyDescent="0.25">
      <c r="A125" s="159" t="s">
        <v>315</v>
      </c>
      <c r="B125" s="162">
        <v>236</v>
      </c>
      <c r="C125" s="160">
        <v>117</v>
      </c>
      <c r="D125" s="161">
        <f t="shared" si="10"/>
        <v>0.49576271186440679</v>
      </c>
      <c r="E125" s="162">
        <v>248</v>
      </c>
      <c r="F125" s="160">
        <v>121</v>
      </c>
      <c r="G125" s="163">
        <f t="shared" si="11"/>
        <v>0.48790322580645162</v>
      </c>
      <c r="H125" s="164">
        <f t="shared" si="12"/>
        <v>-4.8387096774193505E-2</v>
      </c>
      <c r="I125" s="164">
        <f t="shared" si="13"/>
        <v>-3.3057851239669422E-2</v>
      </c>
      <c r="J125" s="258">
        <f t="shared" si="14"/>
        <v>7.8594860579551673E-3</v>
      </c>
      <c r="K125" s="162">
        <v>2139</v>
      </c>
      <c r="L125" s="160">
        <v>1470</v>
      </c>
      <c r="M125" s="263">
        <f t="shared" si="15"/>
        <v>0.68723702664796638</v>
      </c>
      <c r="N125" s="162">
        <v>2370</v>
      </c>
      <c r="O125" s="160">
        <v>1351</v>
      </c>
      <c r="P125" s="163">
        <f t="shared" si="16"/>
        <v>0.57004219409282697</v>
      </c>
      <c r="Q125" s="257">
        <f t="shared" si="17"/>
        <v>-9.7468354430379711E-2</v>
      </c>
      <c r="R125" s="257">
        <f t="shared" si="18"/>
        <v>8.8082901554404236E-2</v>
      </c>
      <c r="S125" s="258">
        <f t="shared" si="19"/>
        <v>0.11719483255513941</v>
      </c>
    </row>
    <row r="126" spans="1:19" x14ac:dyDescent="0.25">
      <c r="A126" s="159" t="s">
        <v>316</v>
      </c>
      <c r="B126" s="162">
        <v>220</v>
      </c>
      <c r="C126" s="160">
        <v>109</v>
      </c>
      <c r="D126" s="161">
        <f t="shared" si="10"/>
        <v>0.49545454545454548</v>
      </c>
      <c r="E126" s="162">
        <v>453</v>
      </c>
      <c r="F126" s="160">
        <v>194</v>
      </c>
      <c r="G126" s="163">
        <f t="shared" si="11"/>
        <v>0.42825607064017662</v>
      </c>
      <c r="H126" s="164">
        <f t="shared" si="12"/>
        <v>-0.51434878587196464</v>
      </c>
      <c r="I126" s="164">
        <f t="shared" si="13"/>
        <v>-0.43814432989690721</v>
      </c>
      <c r="J126" s="258">
        <f t="shared" si="14"/>
        <v>6.7198474814368858E-2</v>
      </c>
      <c r="K126" s="162">
        <v>1132</v>
      </c>
      <c r="L126" s="160">
        <v>641</v>
      </c>
      <c r="M126" s="263">
        <f t="shared" si="15"/>
        <v>0.56625441696113077</v>
      </c>
      <c r="N126" s="162">
        <v>2619</v>
      </c>
      <c r="O126" s="160">
        <v>1358</v>
      </c>
      <c r="P126" s="163">
        <f t="shared" si="16"/>
        <v>0.51851851851851849</v>
      </c>
      <c r="Q126" s="257">
        <f t="shared" si="17"/>
        <v>-0.56777395952653686</v>
      </c>
      <c r="R126" s="257">
        <f t="shared" si="18"/>
        <v>-0.52798232695139913</v>
      </c>
      <c r="S126" s="258">
        <f t="shared" si="19"/>
        <v>4.7735898442612279E-2</v>
      </c>
    </row>
    <row r="127" spans="1:19" x14ac:dyDescent="0.25">
      <c r="A127" s="159" t="s">
        <v>317</v>
      </c>
      <c r="B127" s="162">
        <v>209</v>
      </c>
      <c r="C127" s="160">
        <v>152</v>
      </c>
      <c r="D127" s="161">
        <f t="shared" si="10"/>
        <v>0.72727272727272729</v>
      </c>
      <c r="E127" s="162">
        <v>0</v>
      </c>
      <c r="F127" s="160">
        <v>0</v>
      </c>
      <c r="G127" s="163" t="str">
        <f t="shared" si="11"/>
        <v/>
      </c>
      <c r="H127" s="164" t="str">
        <f t="shared" si="12"/>
        <v/>
      </c>
      <c r="I127" s="164" t="str">
        <f t="shared" si="13"/>
        <v/>
      </c>
      <c r="J127" s="258" t="str">
        <f t="shared" si="14"/>
        <v/>
      </c>
      <c r="K127" s="162">
        <v>701</v>
      </c>
      <c r="L127" s="160">
        <v>545</v>
      </c>
      <c r="M127" s="263">
        <f t="shared" si="15"/>
        <v>0.77746077032810268</v>
      </c>
      <c r="N127" s="162">
        <v>0</v>
      </c>
      <c r="O127" s="160">
        <v>0</v>
      </c>
      <c r="P127" s="163" t="str">
        <f t="shared" si="16"/>
        <v/>
      </c>
      <c r="Q127" s="257" t="str">
        <f t="shared" si="17"/>
        <v/>
      </c>
      <c r="R127" s="257" t="str">
        <f t="shared" si="18"/>
        <v/>
      </c>
      <c r="S127" s="258" t="str">
        <f t="shared" si="19"/>
        <v/>
      </c>
    </row>
    <row r="128" spans="1:19" x14ac:dyDescent="0.25">
      <c r="A128" s="159" t="s">
        <v>318</v>
      </c>
      <c r="B128" s="162">
        <v>191</v>
      </c>
      <c r="C128" s="160">
        <v>186</v>
      </c>
      <c r="D128" s="161">
        <f t="shared" si="10"/>
        <v>0.97382198952879584</v>
      </c>
      <c r="E128" s="162">
        <v>242</v>
      </c>
      <c r="F128" s="160">
        <v>207</v>
      </c>
      <c r="G128" s="163">
        <f t="shared" si="11"/>
        <v>0.85537190082644632</v>
      </c>
      <c r="H128" s="164">
        <f t="shared" si="12"/>
        <v>-0.21074380165289253</v>
      </c>
      <c r="I128" s="164">
        <f t="shared" si="13"/>
        <v>-0.10144927536231885</v>
      </c>
      <c r="J128" s="258">
        <f t="shared" si="14"/>
        <v>0.11845008870234952</v>
      </c>
      <c r="K128" s="162">
        <v>1330</v>
      </c>
      <c r="L128" s="160">
        <v>1247</v>
      </c>
      <c r="M128" s="263">
        <f t="shared" si="15"/>
        <v>0.93759398496240598</v>
      </c>
      <c r="N128" s="162">
        <v>1499</v>
      </c>
      <c r="O128" s="160">
        <v>1274</v>
      </c>
      <c r="P128" s="163">
        <f t="shared" si="16"/>
        <v>0.84989993328885927</v>
      </c>
      <c r="Q128" s="257">
        <f t="shared" si="17"/>
        <v>-0.11274182788525688</v>
      </c>
      <c r="R128" s="257">
        <f t="shared" si="18"/>
        <v>-2.1193092621664023E-2</v>
      </c>
      <c r="S128" s="258">
        <f t="shared" si="19"/>
        <v>8.7694051673546713E-2</v>
      </c>
    </row>
    <row r="129" spans="1:19" x14ac:dyDescent="0.25">
      <c r="A129" s="159" t="s">
        <v>319</v>
      </c>
      <c r="B129" s="162">
        <v>174</v>
      </c>
      <c r="C129" s="160">
        <v>168</v>
      </c>
      <c r="D129" s="161">
        <f t="shared" si="10"/>
        <v>0.96551724137931039</v>
      </c>
      <c r="E129" s="162">
        <v>0</v>
      </c>
      <c r="F129" s="160">
        <v>0</v>
      </c>
      <c r="G129" s="163" t="str">
        <f t="shared" si="11"/>
        <v/>
      </c>
      <c r="H129" s="164" t="str">
        <f t="shared" si="12"/>
        <v/>
      </c>
      <c r="I129" s="164" t="str">
        <f t="shared" si="13"/>
        <v/>
      </c>
      <c r="J129" s="258" t="str">
        <f t="shared" si="14"/>
        <v/>
      </c>
      <c r="K129" s="162">
        <v>348</v>
      </c>
      <c r="L129" s="160">
        <v>272</v>
      </c>
      <c r="M129" s="263">
        <f t="shared" si="15"/>
        <v>0.7816091954022989</v>
      </c>
      <c r="N129" s="162">
        <v>324</v>
      </c>
      <c r="O129" s="160">
        <v>83</v>
      </c>
      <c r="P129" s="163">
        <f t="shared" si="16"/>
        <v>0.25617283950617287</v>
      </c>
      <c r="Q129" s="257">
        <f t="shared" si="17"/>
        <v>7.4074074074074181E-2</v>
      </c>
      <c r="R129" s="257">
        <f t="shared" si="18"/>
        <v>2.2771084337349397</v>
      </c>
      <c r="S129" s="258">
        <f t="shared" si="19"/>
        <v>0.52543635589612603</v>
      </c>
    </row>
    <row r="130" spans="1:19" x14ac:dyDescent="0.25">
      <c r="A130" s="159" t="s">
        <v>320</v>
      </c>
      <c r="B130" s="162">
        <v>171</v>
      </c>
      <c r="C130" s="160">
        <v>105</v>
      </c>
      <c r="D130" s="161">
        <f t="shared" si="10"/>
        <v>0.61403508771929827</v>
      </c>
      <c r="E130" s="162">
        <v>114</v>
      </c>
      <c r="F130" s="160">
        <v>96</v>
      </c>
      <c r="G130" s="163">
        <f t="shared" si="11"/>
        <v>0.84210526315789469</v>
      </c>
      <c r="H130" s="164">
        <f t="shared" si="12"/>
        <v>0.5</v>
      </c>
      <c r="I130" s="164">
        <f t="shared" si="13"/>
        <v>9.375E-2</v>
      </c>
      <c r="J130" s="258">
        <f t="shared" si="14"/>
        <v>-0.22807017543859642</v>
      </c>
      <c r="K130" s="162">
        <v>712</v>
      </c>
      <c r="L130" s="160">
        <v>480</v>
      </c>
      <c r="M130" s="263">
        <f t="shared" si="15"/>
        <v>0.6741573033707865</v>
      </c>
      <c r="N130" s="162">
        <v>266</v>
      </c>
      <c r="O130" s="160">
        <v>207</v>
      </c>
      <c r="P130" s="163">
        <f t="shared" si="16"/>
        <v>0.77819548872180455</v>
      </c>
      <c r="Q130" s="257">
        <f t="shared" si="17"/>
        <v>1.6766917293233083</v>
      </c>
      <c r="R130" s="257">
        <f t="shared" si="18"/>
        <v>1.318840579710145</v>
      </c>
      <c r="S130" s="258">
        <f t="shared" si="19"/>
        <v>-0.10403818535101805</v>
      </c>
    </row>
    <row r="131" spans="1:19" x14ac:dyDescent="0.25">
      <c r="A131" s="159" t="s">
        <v>321</v>
      </c>
      <c r="B131" s="162">
        <v>138</v>
      </c>
      <c r="C131" s="160">
        <v>105</v>
      </c>
      <c r="D131" s="161">
        <f t="shared" si="10"/>
        <v>0.76086956521739135</v>
      </c>
      <c r="E131" s="162">
        <v>132</v>
      </c>
      <c r="F131" s="160">
        <v>69</v>
      </c>
      <c r="G131" s="163">
        <f t="shared" si="11"/>
        <v>0.52272727272727271</v>
      </c>
      <c r="H131" s="164">
        <f t="shared" si="12"/>
        <v>4.5454545454545414E-2</v>
      </c>
      <c r="I131" s="164">
        <f t="shared" si="13"/>
        <v>0.52173913043478271</v>
      </c>
      <c r="J131" s="258">
        <f t="shared" si="14"/>
        <v>0.23814229249011865</v>
      </c>
      <c r="K131" s="162">
        <v>476</v>
      </c>
      <c r="L131" s="160">
        <v>346</v>
      </c>
      <c r="M131" s="263">
        <f t="shared" si="15"/>
        <v>0.72689075630252098</v>
      </c>
      <c r="N131" s="162">
        <v>615</v>
      </c>
      <c r="O131" s="160">
        <v>403</v>
      </c>
      <c r="P131" s="163">
        <f t="shared" si="16"/>
        <v>0.65528455284552845</v>
      </c>
      <c r="Q131" s="257">
        <f t="shared" si="17"/>
        <v>-0.22601626016260168</v>
      </c>
      <c r="R131" s="257">
        <f t="shared" si="18"/>
        <v>-0.14143920595533499</v>
      </c>
      <c r="S131" s="258">
        <f t="shared" si="19"/>
        <v>7.1606203456992534E-2</v>
      </c>
    </row>
    <row r="132" spans="1:19" x14ac:dyDescent="0.25">
      <c r="A132" s="159" t="s">
        <v>322</v>
      </c>
      <c r="B132" s="162">
        <v>133</v>
      </c>
      <c r="C132" s="160">
        <v>24</v>
      </c>
      <c r="D132" s="161">
        <f t="shared" si="10"/>
        <v>0.18045112781954886</v>
      </c>
      <c r="E132" s="162">
        <v>95</v>
      </c>
      <c r="F132" s="160">
        <v>17</v>
      </c>
      <c r="G132" s="163">
        <f t="shared" si="11"/>
        <v>0.17894736842105263</v>
      </c>
      <c r="H132" s="164">
        <f t="shared" si="12"/>
        <v>0.39999999999999991</v>
      </c>
      <c r="I132" s="164">
        <f t="shared" si="13"/>
        <v>0.41176470588235303</v>
      </c>
      <c r="J132" s="258">
        <f t="shared" si="14"/>
        <v>1.5037593984962294E-3</v>
      </c>
      <c r="K132" s="162">
        <v>459</v>
      </c>
      <c r="L132" s="160">
        <v>169</v>
      </c>
      <c r="M132" s="263">
        <f t="shared" si="15"/>
        <v>0.36819172113289761</v>
      </c>
      <c r="N132" s="162">
        <v>553</v>
      </c>
      <c r="O132" s="160">
        <v>153</v>
      </c>
      <c r="P132" s="163">
        <f t="shared" si="16"/>
        <v>0.27667269439421338</v>
      </c>
      <c r="Q132" s="257">
        <f t="shared" si="17"/>
        <v>-0.16998191681735986</v>
      </c>
      <c r="R132" s="257">
        <f t="shared" si="18"/>
        <v>0.10457516339869288</v>
      </c>
      <c r="S132" s="258">
        <f t="shared" si="19"/>
        <v>9.1519026738684228E-2</v>
      </c>
    </row>
    <row r="133" spans="1:19" x14ac:dyDescent="0.25">
      <c r="A133" s="159" t="s">
        <v>323</v>
      </c>
      <c r="B133" s="162">
        <v>114</v>
      </c>
      <c r="C133" s="160">
        <v>53</v>
      </c>
      <c r="D133" s="161">
        <f t="shared" si="10"/>
        <v>0.46491228070175439</v>
      </c>
      <c r="E133" s="162">
        <v>114</v>
      </c>
      <c r="F133" s="160">
        <v>114</v>
      </c>
      <c r="G133" s="163">
        <f t="shared" si="11"/>
        <v>1</v>
      </c>
      <c r="H133" s="164">
        <f t="shared" si="12"/>
        <v>0</v>
      </c>
      <c r="I133" s="164">
        <f t="shared" si="13"/>
        <v>-0.53508771929824561</v>
      </c>
      <c r="J133" s="258">
        <f t="shared" si="14"/>
        <v>-0.53508771929824561</v>
      </c>
      <c r="K133" s="162">
        <v>405</v>
      </c>
      <c r="L133" s="160">
        <v>189</v>
      </c>
      <c r="M133" s="263">
        <f t="shared" si="15"/>
        <v>0.46666666666666667</v>
      </c>
      <c r="N133" s="162">
        <v>1520</v>
      </c>
      <c r="O133" s="160">
        <v>804</v>
      </c>
      <c r="P133" s="163">
        <f t="shared" si="16"/>
        <v>0.52894736842105261</v>
      </c>
      <c r="Q133" s="257">
        <f t="shared" si="17"/>
        <v>-0.73355263157894735</v>
      </c>
      <c r="R133" s="257">
        <f t="shared" si="18"/>
        <v>-0.7649253731343284</v>
      </c>
      <c r="S133" s="258">
        <f t="shared" si="19"/>
        <v>-6.2280701754385936E-2</v>
      </c>
    </row>
    <row r="134" spans="1:19" x14ac:dyDescent="0.25">
      <c r="A134" s="159" t="s">
        <v>324</v>
      </c>
      <c r="B134" s="162">
        <v>111</v>
      </c>
      <c r="C134" s="160">
        <v>106</v>
      </c>
      <c r="D134" s="161">
        <f t="shared" si="10"/>
        <v>0.95495495495495497</v>
      </c>
      <c r="E134" s="162">
        <v>0</v>
      </c>
      <c r="F134" s="160">
        <v>0</v>
      </c>
      <c r="G134" s="163" t="str">
        <f t="shared" si="11"/>
        <v/>
      </c>
      <c r="H134" s="164" t="str">
        <f t="shared" si="12"/>
        <v/>
      </c>
      <c r="I134" s="164" t="str">
        <f t="shared" si="13"/>
        <v/>
      </c>
      <c r="J134" s="258" t="str">
        <f t="shared" si="14"/>
        <v/>
      </c>
      <c r="K134" s="162">
        <v>111</v>
      </c>
      <c r="L134" s="160">
        <v>106</v>
      </c>
      <c r="M134" s="263">
        <f t="shared" si="15"/>
        <v>0.95495495495495497</v>
      </c>
      <c r="N134" s="162">
        <v>2057</v>
      </c>
      <c r="O134" s="160">
        <v>1481</v>
      </c>
      <c r="P134" s="163">
        <f t="shared" si="16"/>
        <v>0.71998055420515317</v>
      </c>
      <c r="Q134" s="257">
        <f t="shared" si="17"/>
        <v>-0.9460379192999514</v>
      </c>
      <c r="R134" s="257">
        <f t="shared" si="18"/>
        <v>-0.9284267386900743</v>
      </c>
      <c r="S134" s="258">
        <f t="shared" si="19"/>
        <v>0.2349744007498018</v>
      </c>
    </row>
    <row r="135" spans="1:19" x14ac:dyDescent="0.25">
      <c r="A135" s="159" t="s">
        <v>325</v>
      </c>
      <c r="B135" s="162">
        <v>102</v>
      </c>
      <c r="C135" s="160">
        <v>44</v>
      </c>
      <c r="D135" s="161">
        <f t="shared" si="10"/>
        <v>0.43137254901960786</v>
      </c>
      <c r="E135" s="162">
        <v>342</v>
      </c>
      <c r="F135" s="160">
        <v>122</v>
      </c>
      <c r="G135" s="163">
        <f t="shared" si="11"/>
        <v>0.35672514619883039</v>
      </c>
      <c r="H135" s="164">
        <f t="shared" si="12"/>
        <v>-0.70175438596491224</v>
      </c>
      <c r="I135" s="164">
        <f t="shared" si="13"/>
        <v>-0.63934426229508201</v>
      </c>
      <c r="J135" s="258">
        <f t="shared" si="14"/>
        <v>7.4647402820777475E-2</v>
      </c>
      <c r="K135" s="162">
        <v>1310</v>
      </c>
      <c r="L135" s="160">
        <v>564</v>
      </c>
      <c r="M135" s="263">
        <f t="shared" si="15"/>
        <v>0.43053435114503819</v>
      </c>
      <c r="N135" s="162">
        <v>1782</v>
      </c>
      <c r="O135" s="160">
        <v>677</v>
      </c>
      <c r="P135" s="163">
        <f t="shared" si="16"/>
        <v>0.37991021324354657</v>
      </c>
      <c r="Q135" s="257">
        <f t="shared" si="17"/>
        <v>-0.26487093153759822</v>
      </c>
      <c r="R135" s="257">
        <f t="shared" si="18"/>
        <v>-0.1669128508124077</v>
      </c>
      <c r="S135" s="258">
        <f t="shared" si="19"/>
        <v>5.0624137901491617E-2</v>
      </c>
    </row>
    <row r="136" spans="1:19" x14ac:dyDescent="0.25">
      <c r="A136" s="159" t="s">
        <v>326</v>
      </c>
      <c r="B136" s="162">
        <v>81</v>
      </c>
      <c r="C136" s="160">
        <v>51</v>
      </c>
      <c r="D136" s="161">
        <f t="shared" si="10"/>
        <v>0.62962962962962965</v>
      </c>
      <c r="E136" s="162">
        <v>152</v>
      </c>
      <c r="F136" s="160">
        <v>49</v>
      </c>
      <c r="G136" s="163">
        <f t="shared" si="11"/>
        <v>0.32236842105263158</v>
      </c>
      <c r="H136" s="164">
        <f t="shared" si="12"/>
        <v>-0.46710526315789469</v>
      </c>
      <c r="I136" s="164">
        <f t="shared" si="13"/>
        <v>4.081632653061229E-2</v>
      </c>
      <c r="J136" s="258">
        <f t="shared" si="14"/>
        <v>0.30726120857699807</v>
      </c>
      <c r="K136" s="162">
        <v>843</v>
      </c>
      <c r="L136" s="160">
        <v>479</v>
      </c>
      <c r="M136" s="263">
        <f t="shared" si="15"/>
        <v>0.56820877817319093</v>
      </c>
      <c r="N136" s="162">
        <v>1013</v>
      </c>
      <c r="O136" s="160">
        <v>548</v>
      </c>
      <c r="P136" s="163">
        <f t="shared" si="16"/>
        <v>0.54096742349457061</v>
      </c>
      <c r="Q136" s="257">
        <f t="shared" si="17"/>
        <v>-0.16781836130306027</v>
      </c>
      <c r="R136" s="257">
        <f t="shared" si="18"/>
        <v>-0.12591240875912413</v>
      </c>
      <c r="S136" s="258">
        <f t="shared" si="19"/>
        <v>2.7241354678620322E-2</v>
      </c>
    </row>
    <row r="137" spans="1:19" x14ac:dyDescent="0.25">
      <c r="A137" s="159" t="s">
        <v>327</v>
      </c>
      <c r="B137" s="162">
        <v>76</v>
      </c>
      <c r="C137" s="160">
        <v>15</v>
      </c>
      <c r="D137" s="161">
        <f t="shared" ref="D137:D192" si="20">IFERROR(C137/B137,"")</f>
        <v>0.19736842105263158</v>
      </c>
      <c r="E137" s="162">
        <v>38</v>
      </c>
      <c r="F137" s="160">
        <v>22</v>
      </c>
      <c r="G137" s="163">
        <f t="shared" ref="G137:G192" si="21">IFERROR(F137/E137,"")</f>
        <v>0.57894736842105265</v>
      </c>
      <c r="H137" s="164">
        <f t="shared" ref="H137:H192" si="22">IFERROR(B137/E137-1,"")</f>
        <v>1</v>
      </c>
      <c r="I137" s="164">
        <f t="shared" ref="I137:I192" si="23">IFERROR(C137/F137-1,"")</f>
        <v>-0.31818181818181823</v>
      </c>
      <c r="J137" s="258">
        <f t="shared" ref="J137:J192" si="24">IFERROR(D137-G137,"")</f>
        <v>-0.38157894736842107</v>
      </c>
      <c r="K137" s="162">
        <v>247</v>
      </c>
      <c r="L137" s="160">
        <v>47</v>
      </c>
      <c r="M137" s="263">
        <f t="shared" ref="M137:M192" si="25">IFERROR(L137/K137,"")</f>
        <v>0.19028340080971659</v>
      </c>
      <c r="N137" s="162">
        <v>513</v>
      </c>
      <c r="O137" s="160">
        <v>170</v>
      </c>
      <c r="P137" s="163">
        <f t="shared" ref="P137:P192" si="26">IFERROR(O137/N137,"")</f>
        <v>0.33138401559454189</v>
      </c>
      <c r="Q137" s="257">
        <f t="shared" ref="Q137:Q192" si="27">IFERROR(K137/N137-1,"")</f>
        <v>-0.5185185185185186</v>
      </c>
      <c r="R137" s="257">
        <f t="shared" ref="R137:R192" si="28">IFERROR(L137/O137-1,"")</f>
        <v>-0.72352941176470587</v>
      </c>
      <c r="S137" s="258">
        <f t="shared" ref="S137:S192" si="29">IFERROR(M137-P137,"")</f>
        <v>-0.1411006147848253</v>
      </c>
    </row>
    <row r="138" spans="1:19" x14ac:dyDescent="0.25">
      <c r="A138" s="159" t="s">
        <v>328</v>
      </c>
      <c r="B138" s="162">
        <v>69</v>
      </c>
      <c r="C138" s="160">
        <v>41</v>
      </c>
      <c r="D138" s="161">
        <f t="shared" si="20"/>
        <v>0.59420289855072461</v>
      </c>
      <c r="E138" s="162">
        <v>133</v>
      </c>
      <c r="F138" s="160">
        <v>33</v>
      </c>
      <c r="G138" s="163">
        <f t="shared" si="21"/>
        <v>0.24812030075187969</v>
      </c>
      <c r="H138" s="164">
        <f t="shared" si="22"/>
        <v>-0.48120300751879697</v>
      </c>
      <c r="I138" s="164">
        <f t="shared" si="23"/>
        <v>0.24242424242424243</v>
      </c>
      <c r="J138" s="258">
        <f t="shared" si="24"/>
        <v>0.34608259779884493</v>
      </c>
      <c r="K138" s="162">
        <v>822</v>
      </c>
      <c r="L138" s="160">
        <v>312</v>
      </c>
      <c r="M138" s="263">
        <f t="shared" si="25"/>
        <v>0.37956204379562042</v>
      </c>
      <c r="N138" s="162">
        <v>719</v>
      </c>
      <c r="O138" s="160">
        <v>375</v>
      </c>
      <c r="P138" s="163">
        <f t="shared" si="26"/>
        <v>0.52155771905424197</v>
      </c>
      <c r="Q138" s="257">
        <f t="shared" si="27"/>
        <v>0.14325452016689844</v>
      </c>
      <c r="R138" s="257">
        <f t="shared" si="28"/>
        <v>-0.16800000000000004</v>
      </c>
      <c r="S138" s="258">
        <f t="shared" si="29"/>
        <v>-0.14199567525862156</v>
      </c>
    </row>
    <row r="139" spans="1:19" x14ac:dyDescent="0.25">
      <c r="A139" s="159" t="s">
        <v>329</v>
      </c>
      <c r="B139" s="162">
        <v>60</v>
      </c>
      <c r="C139" s="160">
        <v>46</v>
      </c>
      <c r="D139" s="161">
        <f t="shared" si="20"/>
        <v>0.76666666666666672</v>
      </c>
      <c r="E139" s="162">
        <v>0</v>
      </c>
      <c r="F139" s="160">
        <v>0</v>
      </c>
      <c r="G139" s="163" t="str">
        <f t="shared" si="21"/>
        <v/>
      </c>
      <c r="H139" s="164" t="str">
        <f t="shared" si="22"/>
        <v/>
      </c>
      <c r="I139" s="164" t="str">
        <f t="shared" si="23"/>
        <v/>
      </c>
      <c r="J139" s="258" t="str">
        <f t="shared" si="24"/>
        <v/>
      </c>
      <c r="K139" s="162">
        <v>155</v>
      </c>
      <c r="L139" s="160">
        <v>58</v>
      </c>
      <c r="M139" s="263">
        <f t="shared" si="25"/>
        <v>0.37419354838709679</v>
      </c>
      <c r="N139" s="162">
        <v>231</v>
      </c>
      <c r="O139" s="160">
        <v>47</v>
      </c>
      <c r="P139" s="163">
        <f t="shared" si="26"/>
        <v>0.20346320346320346</v>
      </c>
      <c r="Q139" s="257">
        <f t="shared" si="27"/>
        <v>-0.32900432900432897</v>
      </c>
      <c r="R139" s="257">
        <f t="shared" si="28"/>
        <v>0.23404255319148937</v>
      </c>
      <c r="S139" s="258">
        <f t="shared" si="29"/>
        <v>0.17073034492389333</v>
      </c>
    </row>
    <row r="140" spans="1:19" x14ac:dyDescent="0.25">
      <c r="A140" s="159" t="s">
        <v>330</v>
      </c>
      <c r="B140" s="162">
        <v>57</v>
      </c>
      <c r="C140" s="160">
        <v>40</v>
      </c>
      <c r="D140" s="161">
        <f t="shared" si="20"/>
        <v>0.70175438596491224</v>
      </c>
      <c r="E140" s="162">
        <v>49</v>
      </c>
      <c r="F140" s="160">
        <v>30</v>
      </c>
      <c r="G140" s="163">
        <f t="shared" si="21"/>
        <v>0.61224489795918369</v>
      </c>
      <c r="H140" s="164">
        <f t="shared" si="22"/>
        <v>0.16326530612244894</v>
      </c>
      <c r="I140" s="164">
        <f t="shared" si="23"/>
        <v>0.33333333333333326</v>
      </c>
      <c r="J140" s="258">
        <f t="shared" si="24"/>
        <v>8.9509488005728555E-2</v>
      </c>
      <c r="K140" s="162">
        <v>404</v>
      </c>
      <c r="L140" s="160">
        <v>315</v>
      </c>
      <c r="M140" s="263">
        <f t="shared" si="25"/>
        <v>0.77970297029702973</v>
      </c>
      <c r="N140" s="162">
        <v>554</v>
      </c>
      <c r="O140" s="160">
        <v>366</v>
      </c>
      <c r="P140" s="163">
        <f t="shared" si="26"/>
        <v>0.66064981949458479</v>
      </c>
      <c r="Q140" s="257">
        <f t="shared" si="27"/>
        <v>-0.27075812274368227</v>
      </c>
      <c r="R140" s="257">
        <f t="shared" si="28"/>
        <v>-0.13934426229508201</v>
      </c>
      <c r="S140" s="258">
        <f t="shared" si="29"/>
        <v>0.11905315080244494</v>
      </c>
    </row>
    <row r="141" spans="1:19" x14ac:dyDescent="0.25">
      <c r="A141" s="159" t="s">
        <v>331</v>
      </c>
      <c r="B141" s="162">
        <v>57</v>
      </c>
      <c r="C141" s="160">
        <v>21</v>
      </c>
      <c r="D141" s="161">
        <f t="shared" si="20"/>
        <v>0.36842105263157893</v>
      </c>
      <c r="E141" s="162">
        <v>171</v>
      </c>
      <c r="F141" s="160">
        <v>78</v>
      </c>
      <c r="G141" s="163">
        <f t="shared" si="21"/>
        <v>0.45614035087719296</v>
      </c>
      <c r="H141" s="164">
        <f t="shared" si="22"/>
        <v>-0.66666666666666674</v>
      </c>
      <c r="I141" s="164">
        <f t="shared" si="23"/>
        <v>-0.73076923076923084</v>
      </c>
      <c r="J141" s="258">
        <f t="shared" si="24"/>
        <v>-8.771929824561403E-2</v>
      </c>
      <c r="K141" s="162">
        <v>456</v>
      </c>
      <c r="L141" s="160">
        <v>250</v>
      </c>
      <c r="M141" s="263">
        <f t="shared" si="25"/>
        <v>0.54824561403508776</v>
      </c>
      <c r="N141" s="162">
        <v>456</v>
      </c>
      <c r="O141" s="160">
        <v>236</v>
      </c>
      <c r="P141" s="163">
        <f t="shared" si="26"/>
        <v>0.51754385964912286</v>
      </c>
      <c r="Q141" s="257">
        <f t="shared" si="27"/>
        <v>0</v>
      </c>
      <c r="R141" s="257">
        <f t="shared" si="28"/>
        <v>5.9322033898305149E-2</v>
      </c>
      <c r="S141" s="258">
        <f t="shared" si="29"/>
        <v>3.0701754385964897E-2</v>
      </c>
    </row>
    <row r="142" spans="1:19" x14ac:dyDescent="0.25">
      <c r="A142" s="159" t="s">
        <v>332</v>
      </c>
      <c r="B142" s="162">
        <v>38</v>
      </c>
      <c r="C142" s="160">
        <v>7</v>
      </c>
      <c r="D142" s="161">
        <f t="shared" si="20"/>
        <v>0.18421052631578946</v>
      </c>
      <c r="E142" s="162">
        <v>0</v>
      </c>
      <c r="F142" s="160">
        <v>0</v>
      </c>
      <c r="G142" s="163" t="str">
        <f t="shared" si="21"/>
        <v/>
      </c>
      <c r="H142" s="164" t="str">
        <f t="shared" si="22"/>
        <v/>
      </c>
      <c r="I142" s="164" t="str">
        <f t="shared" si="23"/>
        <v/>
      </c>
      <c r="J142" s="258" t="str">
        <f t="shared" si="24"/>
        <v/>
      </c>
      <c r="K142" s="162">
        <v>114</v>
      </c>
      <c r="L142" s="160">
        <v>37</v>
      </c>
      <c r="M142" s="263">
        <f t="shared" si="25"/>
        <v>0.32456140350877194</v>
      </c>
      <c r="N142" s="162">
        <v>285</v>
      </c>
      <c r="O142" s="160">
        <v>157</v>
      </c>
      <c r="P142" s="163">
        <f t="shared" si="26"/>
        <v>0.55087719298245619</v>
      </c>
      <c r="Q142" s="257">
        <f t="shared" si="27"/>
        <v>-0.6</v>
      </c>
      <c r="R142" s="257">
        <f t="shared" si="28"/>
        <v>-0.76433121019108285</v>
      </c>
      <c r="S142" s="258">
        <f t="shared" si="29"/>
        <v>-0.22631578947368425</v>
      </c>
    </row>
    <row r="143" spans="1:19" x14ac:dyDescent="0.25">
      <c r="A143" s="159" t="s">
        <v>333</v>
      </c>
      <c r="B143" s="162">
        <v>38</v>
      </c>
      <c r="C143" s="160">
        <v>19</v>
      </c>
      <c r="D143" s="161">
        <f t="shared" si="20"/>
        <v>0.5</v>
      </c>
      <c r="E143" s="162">
        <v>0</v>
      </c>
      <c r="F143" s="160">
        <v>0</v>
      </c>
      <c r="G143" s="163" t="str">
        <f t="shared" si="21"/>
        <v/>
      </c>
      <c r="H143" s="164" t="str">
        <f t="shared" si="22"/>
        <v/>
      </c>
      <c r="I143" s="164" t="str">
        <f t="shared" si="23"/>
        <v/>
      </c>
      <c r="J143" s="258" t="str">
        <f t="shared" si="24"/>
        <v/>
      </c>
      <c r="K143" s="162">
        <v>76</v>
      </c>
      <c r="L143" s="160">
        <v>43</v>
      </c>
      <c r="M143" s="263">
        <f t="shared" si="25"/>
        <v>0.56578947368421051</v>
      </c>
      <c r="N143" s="162">
        <v>247</v>
      </c>
      <c r="O143" s="160">
        <v>140</v>
      </c>
      <c r="P143" s="163">
        <f t="shared" si="26"/>
        <v>0.5668016194331984</v>
      </c>
      <c r="Q143" s="257">
        <f t="shared" si="27"/>
        <v>-0.69230769230769229</v>
      </c>
      <c r="R143" s="257">
        <f t="shared" si="28"/>
        <v>-0.69285714285714284</v>
      </c>
      <c r="S143" s="258">
        <f t="shared" si="29"/>
        <v>-1.0121457489878916E-3</v>
      </c>
    </row>
    <row r="144" spans="1:19" x14ac:dyDescent="0.25">
      <c r="A144" s="159" t="s">
        <v>334</v>
      </c>
      <c r="B144" s="162">
        <v>38</v>
      </c>
      <c r="C144" s="160">
        <v>32</v>
      </c>
      <c r="D144" s="161">
        <f t="shared" si="20"/>
        <v>0.84210526315789469</v>
      </c>
      <c r="E144" s="162">
        <v>130</v>
      </c>
      <c r="F144" s="160">
        <v>111</v>
      </c>
      <c r="G144" s="163">
        <f t="shared" si="21"/>
        <v>0.85384615384615381</v>
      </c>
      <c r="H144" s="164">
        <f t="shared" si="22"/>
        <v>-0.70769230769230762</v>
      </c>
      <c r="I144" s="164">
        <f t="shared" si="23"/>
        <v>-0.71171171171171177</v>
      </c>
      <c r="J144" s="258">
        <f t="shared" si="24"/>
        <v>-1.174089068825912E-2</v>
      </c>
      <c r="K144" s="162">
        <v>433</v>
      </c>
      <c r="L144" s="160">
        <v>389</v>
      </c>
      <c r="M144" s="263">
        <f t="shared" si="25"/>
        <v>0.89838337182448036</v>
      </c>
      <c r="N144" s="162">
        <v>1029</v>
      </c>
      <c r="O144" s="160">
        <v>826</v>
      </c>
      <c r="P144" s="163">
        <f t="shared" si="26"/>
        <v>0.80272108843537415</v>
      </c>
      <c r="Q144" s="257">
        <f t="shared" si="27"/>
        <v>-0.57920310981535472</v>
      </c>
      <c r="R144" s="257">
        <f t="shared" si="28"/>
        <v>-0.52905569007263931</v>
      </c>
      <c r="S144" s="258">
        <f t="shared" si="29"/>
        <v>9.5662283389106206E-2</v>
      </c>
    </row>
    <row r="145" spans="1:19" x14ac:dyDescent="0.25">
      <c r="A145" s="159" t="s">
        <v>335</v>
      </c>
      <c r="B145" s="162">
        <v>38</v>
      </c>
      <c r="C145" s="160">
        <v>31</v>
      </c>
      <c r="D145" s="161">
        <f t="shared" si="20"/>
        <v>0.81578947368421051</v>
      </c>
      <c r="E145" s="162">
        <v>76</v>
      </c>
      <c r="F145" s="160">
        <v>45</v>
      </c>
      <c r="G145" s="163">
        <f t="shared" si="21"/>
        <v>0.59210526315789469</v>
      </c>
      <c r="H145" s="164">
        <f t="shared" si="22"/>
        <v>-0.5</v>
      </c>
      <c r="I145" s="164">
        <f t="shared" si="23"/>
        <v>-0.31111111111111112</v>
      </c>
      <c r="J145" s="258">
        <f t="shared" si="24"/>
        <v>0.22368421052631582</v>
      </c>
      <c r="K145" s="162">
        <v>361</v>
      </c>
      <c r="L145" s="160">
        <v>280</v>
      </c>
      <c r="M145" s="263">
        <f t="shared" si="25"/>
        <v>0.77562326869806097</v>
      </c>
      <c r="N145" s="162">
        <v>513</v>
      </c>
      <c r="O145" s="160">
        <v>351</v>
      </c>
      <c r="P145" s="163">
        <f t="shared" si="26"/>
        <v>0.68421052631578949</v>
      </c>
      <c r="Q145" s="257">
        <f t="shared" si="27"/>
        <v>-0.29629629629629628</v>
      </c>
      <c r="R145" s="257">
        <f t="shared" si="28"/>
        <v>-0.20227920227920226</v>
      </c>
      <c r="S145" s="258">
        <f t="shared" si="29"/>
        <v>9.1412742382271484E-2</v>
      </c>
    </row>
    <row r="146" spans="1:19" x14ac:dyDescent="0.25">
      <c r="A146" s="159" t="s">
        <v>336</v>
      </c>
      <c r="B146" s="162">
        <v>38</v>
      </c>
      <c r="C146" s="160">
        <v>19</v>
      </c>
      <c r="D146" s="161">
        <f t="shared" si="20"/>
        <v>0.5</v>
      </c>
      <c r="E146" s="162">
        <v>0</v>
      </c>
      <c r="F146" s="160">
        <v>0</v>
      </c>
      <c r="G146" s="163" t="str">
        <f t="shared" si="21"/>
        <v/>
      </c>
      <c r="H146" s="164" t="str">
        <f t="shared" si="22"/>
        <v/>
      </c>
      <c r="I146" s="164" t="str">
        <f t="shared" si="23"/>
        <v/>
      </c>
      <c r="J146" s="258" t="str">
        <f t="shared" si="24"/>
        <v/>
      </c>
      <c r="K146" s="162">
        <v>38</v>
      </c>
      <c r="L146" s="160">
        <v>19</v>
      </c>
      <c r="M146" s="263">
        <f t="shared" si="25"/>
        <v>0.5</v>
      </c>
      <c r="N146" s="162">
        <v>0</v>
      </c>
      <c r="O146" s="160">
        <v>0</v>
      </c>
      <c r="P146" s="163" t="str">
        <f t="shared" si="26"/>
        <v/>
      </c>
      <c r="Q146" s="257" t="str">
        <f t="shared" si="27"/>
        <v/>
      </c>
      <c r="R146" s="257" t="str">
        <f t="shared" si="28"/>
        <v/>
      </c>
      <c r="S146" s="258" t="str">
        <f t="shared" si="29"/>
        <v/>
      </c>
    </row>
    <row r="147" spans="1:19" x14ac:dyDescent="0.25">
      <c r="A147" s="159" t="s">
        <v>337</v>
      </c>
      <c r="B147" s="162">
        <v>38</v>
      </c>
      <c r="C147" s="160">
        <v>4</v>
      </c>
      <c r="D147" s="161">
        <f t="shared" si="20"/>
        <v>0.10526315789473684</v>
      </c>
      <c r="E147" s="162">
        <v>38</v>
      </c>
      <c r="F147" s="160">
        <v>0</v>
      </c>
      <c r="G147" s="163">
        <f t="shared" si="21"/>
        <v>0</v>
      </c>
      <c r="H147" s="164">
        <f t="shared" si="22"/>
        <v>0</v>
      </c>
      <c r="I147" s="164" t="str">
        <f t="shared" si="23"/>
        <v/>
      </c>
      <c r="J147" s="258">
        <f t="shared" si="24"/>
        <v>0.10526315789473684</v>
      </c>
      <c r="K147" s="162">
        <v>570</v>
      </c>
      <c r="L147" s="160">
        <v>22</v>
      </c>
      <c r="M147" s="263">
        <f t="shared" si="25"/>
        <v>3.8596491228070177E-2</v>
      </c>
      <c r="N147" s="162">
        <v>57</v>
      </c>
      <c r="O147" s="160">
        <v>0</v>
      </c>
      <c r="P147" s="163">
        <f t="shared" si="26"/>
        <v>0</v>
      </c>
      <c r="Q147" s="257">
        <f t="shared" si="27"/>
        <v>9</v>
      </c>
      <c r="R147" s="257" t="str">
        <f t="shared" si="28"/>
        <v/>
      </c>
      <c r="S147" s="258">
        <f t="shared" si="29"/>
        <v>3.8596491228070177E-2</v>
      </c>
    </row>
    <row r="148" spans="1:19" x14ac:dyDescent="0.25">
      <c r="A148" s="159" t="s">
        <v>338</v>
      </c>
      <c r="B148" s="162">
        <v>38</v>
      </c>
      <c r="C148" s="160">
        <v>0</v>
      </c>
      <c r="D148" s="161">
        <f t="shared" si="20"/>
        <v>0</v>
      </c>
      <c r="E148" s="162">
        <v>0</v>
      </c>
      <c r="F148" s="160">
        <v>0</v>
      </c>
      <c r="G148" s="163" t="str">
        <f t="shared" si="21"/>
        <v/>
      </c>
      <c r="H148" s="164" t="str">
        <f t="shared" si="22"/>
        <v/>
      </c>
      <c r="I148" s="164" t="str">
        <f t="shared" si="23"/>
        <v/>
      </c>
      <c r="J148" s="258" t="str">
        <f t="shared" si="24"/>
        <v/>
      </c>
      <c r="K148" s="162">
        <v>1002</v>
      </c>
      <c r="L148" s="160">
        <v>367</v>
      </c>
      <c r="M148" s="263">
        <f t="shared" si="25"/>
        <v>0.3662674650698603</v>
      </c>
      <c r="N148" s="162">
        <v>0</v>
      </c>
      <c r="O148" s="160">
        <v>0</v>
      </c>
      <c r="P148" s="163" t="str">
        <f t="shared" si="26"/>
        <v/>
      </c>
      <c r="Q148" s="257" t="str">
        <f t="shared" si="27"/>
        <v/>
      </c>
      <c r="R148" s="257" t="str">
        <f t="shared" si="28"/>
        <v/>
      </c>
      <c r="S148" s="258" t="str">
        <f t="shared" si="29"/>
        <v/>
      </c>
    </row>
    <row r="149" spans="1:19" x14ac:dyDescent="0.25">
      <c r="A149" s="159" t="s">
        <v>339</v>
      </c>
      <c r="B149" s="162">
        <v>38</v>
      </c>
      <c r="C149" s="160">
        <v>0</v>
      </c>
      <c r="D149" s="161">
        <f t="shared" si="20"/>
        <v>0</v>
      </c>
      <c r="E149" s="162">
        <v>0</v>
      </c>
      <c r="F149" s="160">
        <v>0</v>
      </c>
      <c r="G149" s="163" t="str">
        <f t="shared" si="21"/>
        <v/>
      </c>
      <c r="H149" s="164" t="str">
        <f t="shared" si="22"/>
        <v/>
      </c>
      <c r="I149" s="164" t="str">
        <f t="shared" si="23"/>
        <v/>
      </c>
      <c r="J149" s="258" t="str">
        <f t="shared" si="24"/>
        <v/>
      </c>
      <c r="K149" s="162">
        <v>38</v>
      </c>
      <c r="L149" s="160">
        <v>0</v>
      </c>
      <c r="M149" s="263">
        <f t="shared" si="25"/>
        <v>0</v>
      </c>
      <c r="N149" s="162">
        <v>76</v>
      </c>
      <c r="O149" s="160">
        <v>0</v>
      </c>
      <c r="P149" s="163">
        <f t="shared" si="26"/>
        <v>0</v>
      </c>
      <c r="Q149" s="257">
        <f t="shared" si="27"/>
        <v>-0.5</v>
      </c>
      <c r="R149" s="257" t="str">
        <f t="shared" si="28"/>
        <v/>
      </c>
      <c r="S149" s="258">
        <f t="shared" si="29"/>
        <v>0</v>
      </c>
    </row>
    <row r="150" spans="1:19" x14ac:dyDescent="0.25">
      <c r="A150" s="159" t="s">
        <v>340</v>
      </c>
      <c r="B150" s="162">
        <v>38</v>
      </c>
      <c r="C150" s="160">
        <v>17</v>
      </c>
      <c r="D150" s="161">
        <f t="shared" si="20"/>
        <v>0.44736842105263158</v>
      </c>
      <c r="E150" s="162">
        <v>0</v>
      </c>
      <c r="F150" s="160">
        <v>0</v>
      </c>
      <c r="G150" s="163" t="str">
        <f t="shared" si="21"/>
        <v/>
      </c>
      <c r="H150" s="164" t="str">
        <f t="shared" si="22"/>
        <v/>
      </c>
      <c r="I150" s="164" t="str">
        <f t="shared" si="23"/>
        <v/>
      </c>
      <c r="J150" s="258" t="str">
        <f t="shared" si="24"/>
        <v/>
      </c>
      <c r="K150" s="162">
        <v>38</v>
      </c>
      <c r="L150" s="160">
        <v>17</v>
      </c>
      <c r="M150" s="263">
        <f t="shared" si="25"/>
        <v>0.44736842105263158</v>
      </c>
      <c r="N150" s="162">
        <v>38</v>
      </c>
      <c r="O150" s="160">
        <v>0</v>
      </c>
      <c r="P150" s="163">
        <f t="shared" si="26"/>
        <v>0</v>
      </c>
      <c r="Q150" s="257">
        <f t="shared" si="27"/>
        <v>0</v>
      </c>
      <c r="R150" s="257" t="str">
        <f t="shared" si="28"/>
        <v/>
      </c>
      <c r="S150" s="258">
        <f t="shared" si="29"/>
        <v>0.44736842105263158</v>
      </c>
    </row>
    <row r="151" spans="1:19" x14ac:dyDescent="0.25">
      <c r="A151" s="159" t="s">
        <v>341</v>
      </c>
      <c r="B151" s="162">
        <v>19</v>
      </c>
      <c r="C151" s="160">
        <v>1</v>
      </c>
      <c r="D151" s="161">
        <f t="shared" si="20"/>
        <v>5.2631578947368418E-2</v>
      </c>
      <c r="E151" s="162">
        <v>0</v>
      </c>
      <c r="F151" s="160">
        <v>0</v>
      </c>
      <c r="G151" s="163" t="str">
        <f t="shared" si="21"/>
        <v/>
      </c>
      <c r="H151" s="164" t="str">
        <f t="shared" si="22"/>
        <v/>
      </c>
      <c r="I151" s="164" t="str">
        <f t="shared" si="23"/>
        <v/>
      </c>
      <c r="J151" s="258" t="str">
        <f t="shared" si="24"/>
        <v/>
      </c>
      <c r="K151" s="162">
        <v>38</v>
      </c>
      <c r="L151" s="160">
        <v>2</v>
      </c>
      <c r="M151" s="263">
        <f t="shared" si="25"/>
        <v>5.2631578947368418E-2</v>
      </c>
      <c r="N151" s="162">
        <v>19</v>
      </c>
      <c r="O151" s="160">
        <v>6</v>
      </c>
      <c r="P151" s="163">
        <f t="shared" si="26"/>
        <v>0.31578947368421051</v>
      </c>
      <c r="Q151" s="257">
        <f t="shared" si="27"/>
        <v>1</v>
      </c>
      <c r="R151" s="257">
        <f t="shared" si="28"/>
        <v>-0.66666666666666674</v>
      </c>
      <c r="S151" s="258">
        <f t="shared" si="29"/>
        <v>-0.26315789473684209</v>
      </c>
    </row>
    <row r="152" spans="1:19" x14ac:dyDescent="0.25">
      <c r="A152" s="159" t="s">
        <v>342</v>
      </c>
      <c r="B152" s="162">
        <v>19</v>
      </c>
      <c r="C152" s="160">
        <v>18</v>
      </c>
      <c r="D152" s="161">
        <f t="shared" si="20"/>
        <v>0.94736842105263153</v>
      </c>
      <c r="E152" s="162">
        <v>19</v>
      </c>
      <c r="F152" s="160">
        <v>19</v>
      </c>
      <c r="G152" s="163">
        <f t="shared" si="21"/>
        <v>1</v>
      </c>
      <c r="H152" s="164">
        <f t="shared" si="22"/>
        <v>0</v>
      </c>
      <c r="I152" s="164">
        <f t="shared" si="23"/>
        <v>-5.2631578947368474E-2</v>
      </c>
      <c r="J152" s="258">
        <f t="shared" si="24"/>
        <v>-5.2631578947368474E-2</v>
      </c>
      <c r="K152" s="162">
        <v>57</v>
      </c>
      <c r="L152" s="160">
        <v>24</v>
      </c>
      <c r="M152" s="263">
        <f t="shared" si="25"/>
        <v>0.42105263157894735</v>
      </c>
      <c r="N152" s="162">
        <v>361</v>
      </c>
      <c r="O152" s="160">
        <v>229</v>
      </c>
      <c r="P152" s="163">
        <f t="shared" si="26"/>
        <v>0.63434903047091418</v>
      </c>
      <c r="Q152" s="257">
        <f t="shared" si="27"/>
        <v>-0.84210526315789469</v>
      </c>
      <c r="R152" s="257">
        <f t="shared" si="28"/>
        <v>-0.89519650655021832</v>
      </c>
      <c r="S152" s="258">
        <f t="shared" si="29"/>
        <v>-0.21329639889196683</v>
      </c>
    </row>
    <row r="153" spans="1:19" x14ac:dyDescent="0.25">
      <c r="A153" s="159" t="s">
        <v>343</v>
      </c>
      <c r="B153" s="162">
        <v>19</v>
      </c>
      <c r="C153" s="160">
        <v>0</v>
      </c>
      <c r="D153" s="161">
        <f t="shared" si="20"/>
        <v>0</v>
      </c>
      <c r="E153" s="162">
        <v>50</v>
      </c>
      <c r="F153" s="160">
        <v>42</v>
      </c>
      <c r="G153" s="163">
        <f t="shared" si="21"/>
        <v>0.84</v>
      </c>
      <c r="H153" s="164">
        <f t="shared" si="22"/>
        <v>-0.62</v>
      </c>
      <c r="I153" s="164">
        <f t="shared" si="23"/>
        <v>-1</v>
      </c>
      <c r="J153" s="258">
        <f t="shared" si="24"/>
        <v>-0.84</v>
      </c>
      <c r="K153" s="162">
        <v>76</v>
      </c>
      <c r="L153" s="160">
        <v>22</v>
      </c>
      <c r="M153" s="263">
        <f t="shared" si="25"/>
        <v>0.28947368421052633</v>
      </c>
      <c r="N153" s="162">
        <v>194</v>
      </c>
      <c r="O153" s="160">
        <v>134</v>
      </c>
      <c r="P153" s="163">
        <f t="shared" si="26"/>
        <v>0.69072164948453607</v>
      </c>
      <c r="Q153" s="257">
        <f t="shared" si="27"/>
        <v>-0.60824742268041243</v>
      </c>
      <c r="R153" s="257">
        <f t="shared" si="28"/>
        <v>-0.83582089552238803</v>
      </c>
      <c r="S153" s="258">
        <f t="shared" si="29"/>
        <v>-0.40124796527400974</v>
      </c>
    </row>
    <row r="154" spans="1:19" x14ac:dyDescent="0.25">
      <c r="A154" s="159" t="s">
        <v>344</v>
      </c>
      <c r="B154" s="162">
        <v>19</v>
      </c>
      <c r="C154" s="160">
        <v>0</v>
      </c>
      <c r="D154" s="161">
        <f t="shared" si="20"/>
        <v>0</v>
      </c>
      <c r="E154" s="162">
        <v>0</v>
      </c>
      <c r="F154" s="160">
        <v>0</v>
      </c>
      <c r="G154" s="163" t="str">
        <f t="shared" si="21"/>
        <v/>
      </c>
      <c r="H154" s="164" t="str">
        <f t="shared" si="22"/>
        <v/>
      </c>
      <c r="I154" s="164" t="str">
        <f t="shared" si="23"/>
        <v/>
      </c>
      <c r="J154" s="258" t="str">
        <f t="shared" si="24"/>
        <v/>
      </c>
      <c r="K154" s="162">
        <v>19</v>
      </c>
      <c r="L154" s="160">
        <v>0</v>
      </c>
      <c r="M154" s="263">
        <f t="shared" si="25"/>
        <v>0</v>
      </c>
      <c r="N154" s="162">
        <v>0</v>
      </c>
      <c r="O154" s="160">
        <v>0</v>
      </c>
      <c r="P154" s="163" t="str">
        <f t="shared" si="26"/>
        <v/>
      </c>
      <c r="Q154" s="257" t="str">
        <f t="shared" si="27"/>
        <v/>
      </c>
      <c r="R154" s="257" t="str">
        <f t="shared" si="28"/>
        <v/>
      </c>
      <c r="S154" s="258" t="str">
        <f t="shared" si="29"/>
        <v/>
      </c>
    </row>
    <row r="155" spans="1:19" x14ac:dyDescent="0.25">
      <c r="A155" s="159" t="s">
        <v>345</v>
      </c>
      <c r="B155" s="162">
        <v>19</v>
      </c>
      <c r="C155" s="160">
        <v>8</v>
      </c>
      <c r="D155" s="161">
        <f t="shared" si="20"/>
        <v>0.42105263157894735</v>
      </c>
      <c r="E155" s="162">
        <v>0</v>
      </c>
      <c r="F155" s="160">
        <v>0</v>
      </c>
      <c r="G155" s="163" t="str">
        <f t="shared" si="21"/>
        <v/>
      </c>
      <c r="H155" s="164" t="str">
        <f t="shared" si="22"/>
        <v/>
      </c>
      <c r="I155" s="164" t="str">
        <f t="shared" si="23"/>
        <v/>
      </c>
      <c r="J155" s="258" t="str">
        <f t="shared" si="24"/>
        <v/>
      </c>
      <c r="K155" s="162">
        <v>19</v>
      </c>
      <c r="L155" s="160">
        <v>8</v>
      </c>
      <c r="M155" s="263">
        <f t="shared" si="25"/>
        <v>0.42105263157894735</v>
      </c>
      <c r="N155" s="162">
        <v>0</v>
      </c>
      <c r="O155" s="160">
        <v>0</v>
      </c>
      <c r="P155" s="163" t="str">
        <f t="shared" si="26"/>
        <v/>
      </c>
      <c r="Q155" s="257" t="str">
        <f t="shared" si="27"/>
        <v/>
      </c>
      <c r="R155" s="257" t="str">
        <f t="shared" si="28"/>
        <v/>
      </c>
      <c r="S155" s="258" t="str">
        <f t="shared" si="29"/>
        <v/>
      </c>
    </row>
    <row r="156" spans="1:19" x14ac:dyDescent="0.25">
      <c r="A156" s="159" t="s">
        <v>346</v>
      </c>
      <c r="B156" s="162">
        <v>19</v>
      </c>
      <c r="C156" s="160">
        <v>0</v>
      </c>
      <c r="D156" s="161">
        <f t="shared" si="20"/>
        <v>0</v>
      </c>
      <c r="E156" s="162">
        <v>38</v>
      </c>
      <c r="F156" s="160">
        <v>17</v>
      </c>
      <c r="G156" s="163">
        <f t="shared" si="21"/>
        <v>0.44736842105263158</v>
      </c>
      <c r="H156" s="164">
        <f t="shared" si="22"/>
        <v>-0.5</v>
      </c>
      <c r="I156" s="164">
        <f t="shared" si="23"/>
        <v>-1</v>
      </c>
      <c r="J156" s="258">
        <f t="shared" si="24"/>
        <v>-0.44736842105263158</v>
      </c>
      <c r="K156" s="162">
        <v>19</v>
      </c>
      <c r="L156" s="160">
        <v>0</v>
      </c>
      <c r="M156" s="263">
        <f t="shared" si="25"/>
        <v>0</v>
      </c>
      <c r="N156" s="162">
        <v>38</v>
      </c>
      <c r="O156" s="160">
        <v>17</v>
      </c>
      <c r="P156" s="163">
        <f t="shared" si="26"/>
        <v>0.44736842105263158</v>
      </c>
      <c r="Q156" s="257">
        <f t="shared" si="27"/>
        <v>-0.5</v>
      </c>
      <c r="R156" s="257">
        <f t="shared" si="28"/>
        <v>-1</v>
      </c>
      <c r="S156" s="258">
        <f t="shared" si="29"/>
        <v>-0.44736842105263158</v>
      </c>
    </row>
    <row r="157" spans="1:19" x14ac:dyDescent="0.25">
      <c r="A157" s="159" t="s">
        <v>347</v>
      </c>
      <c r="B157" s="162">
        <v>19</v>
      </c>
      <c r="C157" s="160">
        <v>16</v>
      </c>
      <c r="D157" s="161">
        <f t="shared" si="20"/>
        <v>0.84210526315789469</v>
      </c>
      <c r="E157" s="162">
        <v>38</v>
      </c>
      <c r="F157" s="160">
        <v>13</v>
      </c>
      <c r="G157" s="163">
        <f t="shared" si="21"/>
        <v>0.34210526315789475</v>
      </c>
      <c r="H157" s="164">
        <f t="shared" si="22"/>
        <v>-0.5</v>
      </c>
      <c r="I157" s="164">
        <f t="shared" si="23"/>
        <v>0.23076923076923084</v>
      </c>
      <c r="J157" s="258">
        <f t="shared" si="24"/>
        <v>0.49999999999999994</v>
      </c>
      <c r="K157" s="162">
        <v>160</v>
      </c>
      <c r="L157" s="160">
        <v>89</v>
      </c>
      <c r="M157" s="263">
        <f t="shared" si="25"/>
        <v>0.55625000000000002</v>
      </c>
      <c r="N157" s="162">
        <v>221</v>
      </c>
      <c r="O157" s="160">
        <v>87</v>
      </c>
      <c r="P157" s="163">
        <f t="shared" si="26"/>
        <v>0.39366515837104071</v>
      </c>
      <c r="Q157" s="257">
        <f t="shared" si="27"/>
        <v>-0.27601809954751133</v>
      </c>
      <c r="R157" s="257">
        <f t="shared" si="28"/>
        <v>2.2988505747126409E-2</v>
      </c>
      <c r="S157" s="258">
        <f t="shared" si="29"/>
        <v>0.16258484162895931</v>
      </c>
    </row>
    <row r="158" spans="1:19" x14ac:dyDescent="0.25">
      <c r="A158" s="159" t="s">
        <v>348</v>
      </c>
      <c r="B158" s="162">
        <v>19</v>
      </c>
      <c r="C158" s="160">
        <v>0</v>
      </c>
      <c r="D158" s="161">
        <f t="shared" si="20"/>
        <v>0</v>
      </c>
      <c r="E158" s="162">
        <v>0</v>
      </c>
      <c r="F158" s="160">
        <v>0</v>
      </c>
      <c r="G158" s="163" t="str">
        <f t="shared" si="21"/>
        <v/>
      </c>
      <c r="H158" s="164" t="str">
        <f t="shared" si="22"/>
        <v/>
      </c>
      <c r="I158" s="164" t="str">
        <f t="shared" si="23"/>
        <v/>
      </c>
      <c r="J158" s="258" t="str">
        <f t="shared" si="24"/>
        <v/>
      </c>
      <c r="K158" s="162">
        <v>38</v>
      </c>
      <c r="L158" s="160">
        <v>13</v>
      </c>
      <c r="M158" s="263">
        <f t="shared" si="25"/>
        <v>0.34210526315789475</v>
      </c>
      <c r="N158" s="162">
        <v>0</v>
      </c>
      <c r="O158" s="160">
        <v>0</v>
      </c>
      <c r="P158" s="163" t="str">
        <f t="shared" si="26"/>
        <v/>
      </c>
      <c r="Q158" s="257" t="str">
        <f t="shared" si="27"/>
        <v/>
      </c>
      <c r="R158" s="257" t="str">
        <f t="shared" si="28"/>
        <v/>
      </c>
      <c r="S158" s="258" t="str">
        <f t="shared" si="29"/>
        <v/>
      </c>
    </row>
    <row r="159" spans="1:19" x14ac:dyDescent="0.25">
      <c r="A159" s="159" t="s">
        <v>349</v>
      </c>
      <c r="B159" s="162">
        <v>9</v>
      </c>
      <c r="C159" s="160">
        <v>9</v>
      </c>
      <c r="D159" s="161">
        <f t="shared" si="20"/>
        <v>1</v>
      </c>
      <c r="E159" s="162">
        <v>0</v>
      </c>
      <c r="F159" s="160">
        <v>0</v>
      </c>
      <c r="G159" s="163" t="str">
        <f t="shared" si="21"/>
        <v/>
      </c>
      <c r="H159" s="164" t="str">
        <f t="shared" si="22"/>
        <v/>
      </c>
      <c r="I159" s="164" t="str">
        <f t="shared" si="23"/>
        <v/>
      </c>
      <c r="J159" s="258" t="str">
        <f t="shared" si="24"/>
        <v/>
      </c>
      <c r="K159" s="162">
        <v>9</v>
      </c>
      <c r="L159" s="160">
        <v>9</v>
      </c>
      <c r="M159" s="263">
        <f t="shared" si="25"/>
        <v>1</v>
      </c>
      <c r="N159" s="162">
        <v>0</v>
      </c>
      <c r="O159" s="160">
        <v>0</v>
      </c>
      <c r="P159" s="163" t="str">
        <f t="shared" si="26"/>
        <v/>
      </c>
      <c r="Q159" s="257" t="str">
        <f t="shared" si="27"/>
        <v/>
      </c>
      <c r="R159" s="257" t="str">
        <f t="shared" si="28"/>
        <v/>
      </c>
      <c r="S159" s="258" t="str">
        <f t="shared" si="29"/>
        <v/>
      </c>
    </row>
    <row r="160" spans="1:19" x14ac:dyDescent="0.25">
      <c r="A160" s="159" t="s">
        <v>350</v>
      </c>
      <c r="B160" s="162">
        <v>7</v>
      </c>
      <c r="C160" s="160">
        <v>7</v>
      </c>
      <c r="D160" s="161">
        <f t="shared" si="20"/>
        <v>1</v>
      </c>
      <c r="E160" s="162">
        <v>0</v>
      </c>
      <c r="F160" s="160">
        <v>0</v>
      </c>
      <c r="G160" s="163" t="str">
        <f t="shared" si="21"/>
        <v/>
      </c>
      <c r="H160" s="164" t="str">
        <f t="shared" si="22"/>
        <v/>
      </c>
      <c r="I160" s="164" t="str">
        <f t="shared" si="23"/>
        <v/>
      </c>
      <c r="J160" s="258" t="str">
        <f t="shared" si="24"/>
        <v/>
      </c>
      <c r="K160" s="162">
        <v>93</v>
      </c>
      <c r="L160" s="160">
        <v>60</v>
      </c>
      <c r="M160" s="263">
        <f t="shared" si="25"/>
        <v>0.64516129032258063</v>
      </c>
      <c r="N160" s="162">
        <v>190</v>
      </c>
      <c r="O160" s="160">
        <v>78</v>
      </c>
      <c r="P160" s="163">
        <f t="shared" si="26"/>
        <v>0.41052631578947368</v>
      </c>
      <c r="Q160" s="257">
        <f t="shared" si="27"/>
        <v>-0.51052631578947372</v>
      </c>
      <c r="R160" s="257">
        <f t="shared" si="28"/>
        <v>-0.23076923076923073</v>
      </c>
      <c r="S160" s="258">
        <f t="shared" si="29"/>
        <v>0.23463497453310694</v>
      </c>
    </row>
    <row r="161" spans="1:19" x14ac:dyDescent="0.25">
      <c r="A161" s="159" t="s">
        <v>479</v>
      </c>
      <c r="B161" s="162">
        <v>0</v>
      </c>
      <c r="C161" s="160">
        <v>0</v>
      </c>
      <c r="D161" s="161" t="str">
        <f t="shared" si="20"/>
        <v/>
      </c>
      <c r="E161" s="162">
        <v>0</v>
      </c>
      <c r="F161" s="160">
        <v>0</v>
      </c>
      <c r="G161" s="163" t="str">
        <f t="shared" si="21"/>
        <v/>
      </c>
      <c r="H161" s="164" t="str">
        <f t="shared" si="22"/>
        <v/>
      </c>
      <c r="I161" s="164" t="str">
        <f t="shared" si="23"/>
        <v/>
      </c>
      <c r="J161" s="258" t="str">
        <f t="shared" si="24"/>
        <v/>
      </c>
      <c r="K161" s="162">
        <v>0</v>
      </c>
      <c r="L161" s="160">
        <v>0</v>
      </c>
      <c r="M161" s="263" t="str">
        <f t="shared" si="25"/>
        <v/>
      </c>
      <c r="N161" s="162">
        <v>57</v>
      </c>
      <c r="O161" s="160">
        <v>28</v>
      </c>
      <c r="P161" s="163">
        <f t="shared" si="26"/>
        <v>0.49122807017543857</v>
      </c>
      <c r="Q161" s="257">
        <f t="shared" si="27"/>
        <v>-1</v>
      </c>
      <c r="R161" s="257">
        <f t="shared" si="28"/>
        <v>-1</v>
      </c>
      <c r="S161" s="258" t="str">
        <f t="shared" si="29"/>
        <v/>
      </c>
    </row>
    <row r="162" spans="1:19" x14ac:dyDescent="0.25">
      <c r="A162" s="159" t="s">
        <v>480</v>
      </c>
      <c r="B162" s="162">
        <v>0</v>
      </c>
      <c r="C162" s="160">
        <v>0</v>
      </c>
      <c r="D162" s="161" t="str">
        <f t="shared" si="20"/>
        <v/>
      </c>
      <c r="E162" s="162">
        <v>0</v>
      </c>
      <c r="F162" s="160">
        <v>0</v>
      </c>
      <c r="G162" s="163" t="str">
        <f t="shared" si="21"/>
        <v/>
      </c>
      <c r="H162" s="164" t="str">
        <f t="shared" si="22"/>
        <v/>
      </c>
      <c r="I162" s="164" t="str">
        <f t="shared" si="23"/>
        <v/>
      </c>
      <c r="J162" s="258" t="str">
        <f t="shared" si="24"/>
        <v/>
      </c>
      <c r="K162" s="162">
        <v>19</v>
      </c>
      <c r="L162" s="160">
        <v>6</v>
      </c>
      <c r="M162" s="263">
        <f t="shared" si="25"/>
        <v>0.31578947368421051</v>
      </c>
      <c r="N162" s="162">
        <v>0</v>
      </c>
      <c r="O162" s="160">
        <v>0</v>
      </c>
      <c r="P162" s="163" t="str">
        <f t="shared" si="26"/>
        <v/>
      </c>
      <c r="Q162" s="257" t="str">
        <f t="shared" si="27"/>
        <v/>
      </c>
      <c r="R162" s="257" t="str">
        <f t="shared" si="28"/>
        <v/>
      </c>
      <c r="S162" s="258" t="str">
        <f t="shared" si="29"/>
        <v/>
      </c>
    </row>
    <row r="163" spans="1:19" x14ac:dyDescent="0.25">
      <c r="A163" s="159" t="s">
        <v>481</v>
      </c>
      <c r="B163" s="162">
        <v>0</v>
      </c>
      <c r="C163" s="160">
        <v>0</v>
      </c>
      <c r="D163" s="161" t="str">
        <f t="shared" si="20"/>
        <v/>
      </c>
      <c r="E163" s="162">
        <v>0</v>
      </c>
      <c r="F163" s="160">
        <v>0</v>
      </c>
      <c r="G163" s="163" t="str">
        <f t="shared" si="21"/>
        <v/>
      </c>
      <c r="H163" s="164" t="str">
        <f t="shared" si="22"/>
        <v/>
      </c>
      <c r="I163" s="164" t="str">
        <f t="shared" si="23"/>
        <v/>
      </c>
      <c r="J163" s="258" t="str">
        <f t="shared" si="24"/>
        <v/>
      </c>
      <c r="K163" s="162">
        <v>0</v>
      </c>
      <c r="L163" s="160">
        <v>0</v>
      </c>
      <c r="M163" s="263" t="str">
        <f t="shared" si="25"/>
        <v/>
      </c>
      <c r="N163" s="162">
        <v>76</v>
      </c>
      <c r="O163" s="160">
        <v>46</v>
      </c>
      <c r="P163" s="163">
        <f t="shared" si="26"/>
        <v>0.60526315789473684</v>
      </c>
      <c r="Q163" s="257">
        <f t="shared" si="27"/>
        <v>-1</v>
      </c>
      <c r="R163" s="257">
        <f t="shared" si="28"/>
        <v>-1</v>
      </c>
      <c r="S163" s="258" t="str">
        <f t="shared" si="29"/>
        <v/>
      </c>
    </row>
    <row r="164" spans="1:19" x14ac:dyDescent="0.25">
      <c r="A164" s="159" t="s">
        <v>391</v>
      </c>
      <c r="B164" s="162">
        <v>0</v>
      </c>
      <c r="C164" s="160">
        <v>0</v>
      </c>
      <c r="D164" s="161" t="str">
        <f t="shared" si="20"/>
        <v/>
      </c>
      <c r="E164" s="162">
        <v>1171</v>
      </c>
      <c r="F164" s="160">
        <v>1010</v>
      </c>
      <c r="G164" s="163">
        <f t="shared" si="21"/>
        <v>0.86251067463706232</v>
      </c>
      <c r="H164" s="164">
        <f t="shared" si="22"/>
        <v>-1</v>
      </c>
      <c r="I164" s="164">
        <f t="shared" si="23"/>
        <v>-1</v>
      </c>
      <c r="J164" s="258" t="str">
        <f t="shared" si="24"/>
        <v/>
      </c>
      <c r="K164" s="162">
        <v>3563</v>
      </c>
      <c r="L164" s="160">
        <v>3022</v>
      </c>
      <c r="M164" s="263">
        <f t="shared" si="25"/>
        <v>0.84816166152118999</v>
      </c>
      <c r="N164" s="162">
        <v>9211</v>
      </c>
      <c r="O164" s="160">
        <v>7172</v>
      </c>
      <c r="P164" s="163">
        <f t="shared" si="26"/>
        <v>0.77863424166757134</v>
      </c>
      <c r="Q164" s="257">
        <f t="shared" si="27"/>
        <v>-0.61317989360547176</v>
      </c>
      <c r="R164" s="257">
        <f t="shared" si="28"/>
        <v>-0.57863915225878415</v>
      </c>
      <c r="S164" s="258">
        <f t="shared" si="29"/>
        <v>6.9527419853618655E-2</v>
      </c>
    </row>
    <row r="165" spans="1:19" x14ac:dyDescent="0.25">
      <c r="A165" s="159" t="s">
        <v>392</v>
      </c>
      <c r="B165" s="162">
        <v>0</v>
      </c>
      <c r="C165" s="160">
        <v>0</v>
      </c>
      <c r="D165" s="161" t="str">
        <f t="shared" si="20"/>
        <v/>
      </c>
      <c r="E165" s="162">
        <v>47</v>
      </c>
      <c r="F165" s="160">
        <v>38</v>
      </c>
      <c r="G165" s="163">
        <f t="shared" si="21"/>
        <v>0.80851063829787229</v>
      </c>
      <c r="H165" s="164">
        <f t="shared" si="22"/>
        <v>-1</v>
      </c>
      <c r="I165" s="164">
        <f t="shared" si="23"/>
        <v>-1</v>
      </c>
      <c r="J165" s="258" t="str">
        <f t="shared" si="24"/>
        <v/>
      </c>
      <c r="K165" s="162">
        <v>38</v>
      </c>
      <c r="L165" s="160">
        <v>35</v>
      </c>
      <c r="M165" s="263">
        <f t="shared" si="25"/>
        <v>0.92105263157894735</v>
      </c>
      <c r="N165" s="162">
        <v>355</v>
      </c>
      <c r="O165" s="160">
        <v>275</v>
      </c>
      <c r="P165" s="163">
        <f t="shared" si="26"/>
        <v>0.77464788732394363</v>
      </c>
      <c r="Q165" s="257">
        <f t="shared" si="27"/>
        <v>-0.89295774647887327</v>
      </c>
      <c r="R165" s="257">
        <f t="shared" si="28"/>
        <v>-0.8727272727272728</v>
      </c>
      <c r="S165" s="258">
        <f t="shared" si="29"/>
        <v>0.14640474425500372</v>
      </c>
    </row>
    <row r="166" spans="1:19" x14ac:dyDescent="0.25">
      <c r="A166" s="159" t="s">
        <v>393</v>
      </c>
      <c r="B166" s="162">
        <v>0</v>
      </c>
      <c r="C166" s="160">
        <v>0</v>
      </c>
      <c r="D166" s="161" t="str">
        <f t="shared" si="20"/>
        <v/>
      </c>
      <c r="E166" s="162">
        <v>42</v>
      </c>
      <c r="F166" s="160">
        <v>33</v>
      </c>
      <c r="G166" s="163">
        <f t="shared" si="21"/>
        <v>0.7857142857142857</v>
      </c>
      <c r="H166" s="164">
        <f t="shared" si="22"/>
        <v>-1</v>
      </c>
      <c r="I166" s="164">
        <f t="shared" si="23"/>
        <v>-1</v>
      </c>
      <c r="J166" s="258" t="str">
        <f t="shared" si="24"/>
        <v/>
      </c>
      <c r="K166" s="162">
        <v>60</v>
      </c>
      <c r="L166" s="160">
        <v>48</v>
      </c>
      <c r="M166" s="263">
        <f t="shared" si="25"/>
        <v>0.8</v>
      </c>
      <c r="N166" s="162">
        <v>319</v>
      </c>
      <c r="O166" s="160">
        <v>246</v>
      </c>
      <c r="P166" s="163">
        <f t="shared" si="26"/>
        <v>0.7711598746081505</v>
      </c>
      <c r="Q166" s="257">
        <f t="shared" si="27"/>
        <v>-0.81191222570532917</v>
      </c>
      <c r="R166" s="257">
        <f t="shared" si="28"/>
        <v>-0.80487804878048785</v>
      </c>
      <c r="S166" s="258">
        <f t="shared" si="29"/>
        <v>2.8840125391849547E-2</v>
      </c>
    </row>
    <row r="167" spans="1:19" x14ac:dyDescent="0.25">
      <c r="A167" s="159" t="s">
        <v>482</v>
      </c>
      <c r="B167" s="162">
        <v>0</v>
      </c>
      <c r="C167" s="160">
        <v>0</v>
      </c>
      <c r="D167" s="161" t="str">
        <f t="shared" si="20"/>
        <v/>
      </c>
      <c r="E167" s="162">
        <v>0</v>
      </c>
      <c r="F167" s="160">
        <v>0</v>
      </c>
      <c r="G167" s="163" t="str">
        <f t="shared" si="21"/>
        <v/>
      </c>
      <c r="H167" s="164" t="str">
        <f t="shared" si="22"/>
        <v/>
      </c>
      <c r="I167" s="164" t="str">
        <f t="shared" si="23"/>
        <v/>
      </c>
      <c r="J167" s="258" t="str">
        <f t="shared" si="24"/>
        <v/>
      </c>
      <c r="K167" s="162">
        <v>19</v>
      </c>
      <c r="L167" s="160">
        <v>2</v>
      </c>
      <c r="M167" s="263">
        <f t="shared" si="25"/>
        <v>0.10526315789473684</v>
      </c>
      <c r="N167" s="162">
        <v>0</v>
      </c>
      <c r="O167" s="160">
        <v>0</v>
      </c>
      <c r="P167" s="163" t="str">
        <f t="shared" si="26"/>
        <v/>
      </c>
      <c r="Q167" s="257" t="str">
        <f t="shared" si="27"/>
        <v/>
      </c>
      <c r="R167" s="257" t="str">
        <f t="shared" si="28"/>
        <v/>
      </c>
      <c r="S167" s="258" t="str">
        <f t="shared" si="29"/>
        <v/>
      </c>
    </row>
    <row r="168" spans="1:19" x14ac:dyDescent="0.25">
      <c r="A168" s="159" t="s">
        <v>483</v>
      </c>
      <c r="B168" s="162">
        <v>0</v>
      </c>
      <c r="C168" s="160">
        <v>0</v>
      </c>
      <c r="D168" s="161" t="str">
        <f t="shared" si="20"/>
        <v/>
      </c>
      <c r="E168" s="162">
        <v>0</v>
      </c>
      <c r="F168" s="160">
        <v>0</v>
      </c>
      <c r="G168" s="163" t="str">
        <f t="shared" si="21"/>
        <v/>
      </c>
      <c r="H168" s="164" t="str">
        <f t="shared" si="22"/>
        <v/>
      </c>
      <c r="I168" s="164" t="str">
        <f t="shared" si="23"/>
        <v/>
      </c>
      <c r="J168" s="258" t="str">
        <f t="shared" si="24"/>
        <v/>
      </c>
      <c r="K168" s="162">
        <v>0</v>
      </c>
      <c r="L168" s="160">
        <v>0</v>
      </c>
      <c r="M168" s="263" t="str">
        <f t="shared" si="25"/>
        <v/>
      </c>
      <c r="N168" s="162">
        <v>19</v>
      </c>
      <c r="O168" s="160">
        <v>0</v>
      </c>
      <c r="P168" s="163">
        <f t="shared" si="26"/>
        <v>0</v>
      </c>
      <c r="Q168" s="257">
        <f t="shared" si="27"/>
        <v>-1</v>
      </c>
      <c r="R168" s="257" t="str">
        <f t="shared" si="28"/>
        <v/>
      </c>
      <c r="S168" s="258" t="str">
        <f t="shared" si="29"/>
        <v/>
      </c>
    </row>
    <row r="169" spans="1:19" x14ac:dyDescent="0.25">
      <c r="A169" s="159" t="s">
        <v>415</v>
      </c>
      <c r="B169" s="162">
        <v>0</v>
      </c>
      <c r="C169" s="160">
        <v>0</v>
      </c>
      <c r="D169" s="161" t="str">
        <f t="shared" si="20"/>
        <v/>
      </c>
      <c r="E169" s="162">
        <v>19</v>
      </c>
      <c r="F169" s="160">
        <v>0</v>
      </c>
      <c r="G169" s="163">
        <f t="shared" si="21"/>
        <v>0</v>
      </c>
      <c r="H169" s="164">
        <f t="shared" si="22"/>
        <v>-1</v>
      </c>
      <c r="I169" s="164" t="str">
        <f t="shared" si="23"/>
        <v/>
      </c>
      <c r="J169" s="258" t="str">
        <f t="shared" si="24"/>
        <v/>
      </c>
      <c r="K169" s="162">
        <v>0</v>
      </c>
      <c r="L169" s="160">
        <v>0</v>
      </c>
      <c r="M169" s="263" t="str">
        <f t="shared" si="25"/>
        <v/>
      </c>
      <c r="N169" s="162">
        <v>38</v>
      </c>
      <c r="O169" s="160">
        <v>10</v>
      </c>
      <c r="P169" s="163">
        <f t="shared" si="26"/>
        <v>0.26315789473684209</v>
      </c>
      <c r="Q169" s="257">
        <f t="shared" si="27"/>
        <v>-1</v>
      </c>
      <c r="R169" s="257">
        <f t="shared" si="28"/>
        <v>-1</v>
      </c>
      <c r="S169" s="258" t="str">
        <f t="shared" si="29"/>
        <v/>
      </c>
    </row>
    <row r="170" spans="1:19" x14ac:dyDescent="0.25">
      <c r="A170" s="159" t="s">
        <v>416</v>
      </c>
      <c r="B170" s="162">
        <v>0</v>
      </c>
      <c r="C170" s="160">
        <v>0</v>
      </c>
      <c r="D170" s="161" t="str">
        <f t="shared" si="20"/>
        <v/>
      </c>
      <c r="E170" s="162">
        <v>38</v>
      </c>
      <c r="F170" s="160">
        <v>29</v>
      </c>
      <c r="G170" s="163">
        <f t="shared" si="21"/>
        <v>0.76315789473684215</v>
      </c>
      <c r="H170" s="164">
        <f t="shared" si="22"/>
        <v>-1</v>
      </c>
      <c r="I170" s="164">
        <f t="shared" si="23"/>
        <v>-1</v>
      </c>
      <c r="J170" s="258" t="str">
        <f t="shared" si="24"/>
        <v/>
      </c>
      <c r="K170" s="162">
        <v>0</v>
      </c>
      <c r="L170" s="160">
        <v>0</v>
      </c>
      <c r="M170" s="263" t="str">
        <f t="shared" si="25"/>
        <v/>
      </c>
      <c r="N170" s="162">
        <v>114</v>
      </c>
      <c r="O170" s="160">
        <v>59</v>
      </c>
      <c r="P170" s="163">
        <f t="shared" si="26"/>
        <v>0.51754385964912286</v>
      </c>
      <c r="Q170" s="257">
        <f t="shared" si="27"/>
        <v>-1</v>
      </c>
      <c r="R170" s="257">
        <f t="shared" si="28"/>
        <v>-1</v>
      </c>
      <c r="S170" s="258" t="str">
        <f t="shared" si="29"/>
        <v/>
      </c>
    </row>
    <row r="171" spans="1:19" x14ac:dyDescent="0.25">
      <c r="A171" s="159" t="s">
        <v>484</v>
      </c>
      <c r="B171" s="162">
        <v>0</v>
      </c>
      <c r="C171" s="160">
        <v>0</v>
      </c>
      <c r="D171" s="161" t="str">
        <f t="shared" si="20"/>
        <v/>
      </c>
      <c r="E171" s="162">
        <v>0</v>
      </c>
      <c r="F171" s="160">
        <v>0</v>
      </c>
      <c r="G171" s="163" t="str">
        <f t="shared" si="21"/>
        <v/>
      </c>
      <c r="H171" s="164" t="str">
        <f t="shared" si="22"/>
        <v/>
      </c>
      <c r="I171" s="164" t="str">
        <f t="shared" si="23"/>
        <v/>
      </c>
      <c r="J171" s="258" t="str">
        <f t="shared" si="24"/>
        <v/>
      </c>
      <c r="K171" s="162">
        <v>6528</v>
      </c>
      <c r="L171" s="160">
        <v>4613</v>
      </c>
      <c r="M171" s="263">
        <f t="shared" si="25"/>
        <v>0.70664828431372551</v>
      </c>
      <c r="N171" s="162">
        <v>0</v>
      </c>
      <c r="O171" s="160">
        <v>0</v>
      </c>
      <c r="P171" s="163" t="str">
        <f t="shared" si="26"/>
        <v/>
      </c>
      <c r="Q171" s="257" t="str">
        <f t="shared" si="27"/>
        <v/>
      </c>
      <c r="R171" s="257" t="str">
        <f t="shared" si="28"/>
        <v/>
      </c>
      <c r="S171" s="258" t="str">
        <f t="shared" si="29"/>
        <v/>
      </c>
    </row>
    <row r="172" spans="1:19" x14ac:dyDescent="0.25">
      <c r="A172" s="159" t="s">
        <v>485</v>
      </c>
      <c r="B172" s="162">
        <v>0</v>
      </c>
      <c r="C172" s="160">
        <v>0</v>
      </c>
      <c r="D172" s="161" t="str">
        <f t="shared" si="20"/>
        <v/>
      </c>
      <c r="E172" s="162">
        <v>0</v>
      </c>
      <c r="F172" s="160">
        <v>0</v>
      </c>
      <c r="G172" s="163" t="str">
        <f t="shared" si="21"/>
        <v/>
      </c>
      <c r="H172" s="164" t="str">
        <f t="shared" si="22"/>
        <v/>
      </c>
      <c r="I172" s="164" t="str">
        <f t="shared" si="23"/>
        <v/>
      </c>
      <c r="J172" s="258" t="str">
        <f t="shared" si="24"/>
        <v/>
      </c>
      <c r="K172" s="162">
        <v>0</v>
      </c>
      <c r="L172" s="160">
        <v>0</v>
      </c>
      <c r="M172" s="263" t="str">
        <f t="shared" si="25"/>
        <v/>
      </c>
      <c r="N172" s="162">
        <v>13</v>
      </c>
      <c r="O172" s="160">
        <v>13</v>
      </c>
      <c r="P172" s="163">
        <f t="shared" si="26"/>
        <v>1</v>
      </c>
      <c r="Q172" s="257">
        <f t="shared" si="27"/>
        <v>-1</v>
      </c>
      <c r="R172" s="257">
        <f t="shared" si="28"/>
        <v>-1</v>
      </c>
      <c r="S172" s="258" t="str">
        <f t="shared" si="29"/>
        <v/>
      </c>
    </row>
    <row r="173" spans="1:19" x14ac:dyDescent="0.25">
      <c r="A173" s="159" t="s">
        <v>394</v>
      </c>
      <c r="B173" s="162">
        <v>0</v>
      </c>
      <c r="C173" s="160">
        <v>0</v>
      </c>
      <c r="D173" s="161" t="str">
        <f t="shared" si="20"/>
        <v/>
      </c>
      <c r="E173" s="162">
        <v>720</v>
      </c>
      <c r="F173" s="160">
        <v>460</v>
      </c>
      <c r="G173" s="163">
        <f t="shared" si="21"/>
        <v>0.63888888888888884</v>
      </c>
      <c r="H173" s="164">
        <f t="shared" si="22"/>
        <v>-1</v>
      </c>
      <c r="I173" s="164">
        <f t="shared" si="23"/>
        <v>-1</v>
      </c>
      <c r="J173" s="258" t="str">
        <f t="shared" si="24"/>
        <v/>
      </c>
      <c r="K173" s="162">
        <v>5564</v>
      </c>
      <c r="L173" s="160">
        <v>3785</v>
      </c>
      <c r="M173" s="263">
        <f t="shared" si="25"/>
        <v>0.68026599568655644</v>
      </c>
      <c r="N173" s="162">
        <v>6170</v>
      </c>
      <c r="O173" s="160">
        <v>4050</v>
      </c>
      <c r="P173" s="163">
        <f t="shared" si="26"/>
        <v>0.65640194489465153</v>
      </c>
      <c r="Q173" s="257">
        <f t="shared" si="27"/>
        <v>-9.8217179902755247E-2</v>
      </c>
      <c r="R173" s="257">
        <f t="shared" si="28"/>
        <v>-6.5432098765432101E-2</v>
      </c>
      <c r="S173" s="258">
        <f t="shared" si="29"/>
        <v>2.3864050791904901E-2</v>
      </c>
    </row>
    <row r="174" spans="1:19" x14ac:dyDescent="0.25">
      <c r="A174" s="159" t="s">
        <v>486</v>
      </c>
      <c r="B174" s="162">
        <v>0</v>
      </c>
      <c r="C174" s="160">
        <v>0</v>
      </c>
      <c r="D174" s="161" t="str">
        <f t="shared" si="20"/>
        <v/>
      </c>
      <c r="E174" s="162">
        <v>0</v>
      </c>
      <c r="F174" s="160">
        <v>0</v>
      </c>
      <c r="G174" s="163" t="str">
        <f t="shared" si="21"/>
        <v/>
      </c>
      <c r="H174" s="164" t="str">
        <f t="shared" si="22"/>
        <v/>
      </c>
      <c r="I174" s="164" t="str">
        <f t="shared" si="23"/>
        <v/>
      </c>
      <c r="J174" s="258" t="str">
        <f t="shared" si="24"/>
        <v/>
      </c>
      <c r="K174" s="162">
        <v>0</v>
      </c>
      <c r="L174" s="160">
        <v>0</v>
      </c>
      <c r="M174" s="263" t="str">
        <f t="shared" si="25"/>
        <v/>
      </c>
      <c r="N174" s="162">
        <v>12</v>
      </c>
      <c r="O174" s="160">
        <v>10</v>
      </c>
      <c r="P174" s="163">
        <f t="shared" si="26"/>
        <v>0.83333333333333337</v>
      </c>
      <c r="Q174" s="257">
        <f t="shared" si="27"/>
        <v>-1</v>
      </c>
      <c r="R174" s="257">
        <f t="shared" si="28"/>
        <v>-1</v>
      </c>
      <c r="S174" s="258" t="str">
        <f t="shared" si="29"/>
        <v/>
      </c>
    </row>
    <row r="175" spans="1:19" x14ac:dyDescent="0.25">
      <c r="A175" s="159" t="s">
        <v>487</v>
      </c>
      <c r="B175" s="162">
        <v>0</v>
      </c>
      <c r="C175" s="160">
        <v>0</v>
      </c>
      <c r="D175" s="161" t="str">
        <f t="shared" si="20"/>
        <v/>
      </c>
      <c r="E175" s="162">
        <v>0</v>
      </c>
      <c r="F175" s="160">
        <v>0</v>
      </c>
      <c r="G175" s="163" t="str">
        <f t="shared" si="21"/>
        <v/>
      </c>
      <c r="H175" s="164" t="str">
        <f t="shared" si="22"/>
        <v/>
      </c>
      <c r="I175" s="164" t="str">
        <f t="shared" si="23"/>
        <v/>
      </c>
      <c r="J175" s="258" t="str">
        <f t="shared" si="24"/>
        <v/>
      </c>
      <c r="K175" s="162">
        <v>0</v>
      </c>
      <c r="L175" s="160">
        <v>0</v>
      </c>
      <c r="M175" s="263" t="str">
        <f t="shared" si="25"/>
        <v/>
      </c>
      <c r="N175" s="162">
        <v>50</v>
      </c>
      <c r="O175" s="160">
        <v>2</v>
      </c>
      <c r="P175" s="163">
        <f t="shared" si="26"/>
        <v>0.04</v>
      </c>
      <c r="Q175" s="257">
        <f t="shared" si="27"/>
        <v>-1</v>
      </c>
      <c r="R175" s="257">
        <f t="shared" si="28"/>
        <v>-1</v>
      </c>
      <c r="S175" s="258" t="str">
        <f t="shared" si="29"/>
        <v/>
      </c>
    </row>
    <row r="176" spans="1:19" x14ac:dyDescent="0.25">
      <c r="A176" s="159" t="s">
        <v>488</v>
      </c>
      <c r="B176" s="162">
        <v>0</v>
      </c>
      <c r="C176" s="160">
        <v>0</v>
      </c>
      <c r="D176" s="161" t="str">
        <f t="shared" si="20"/>
        <v/>
      </c>
      <c r="E176" s="162">
        <v>0</v>
      </c>
      <c r="F176" s="160">
        <v>0</v>
      </c>
      <c r="G176" s="163" t="str">
        <f t="shared" si="21"/>
        <v/>
      </c>
      <c r="H176" s="164" t="str">
        <f t="shared" si="22"/>
        <v/>
      </c>
      <c r="I176" s="164" t="str">
        <f t="shared" si="23"/>
        <v/>
      </c>
      <c r="J176" s="258" t="str">
        <f t="shared" si="24"/>
        <v/>
      </c>
      <c r="K176" s="162">
        <v>38</v>
      </c>
      <c r="L176" s="160">
        <v>0</v>
      </c>
      <c r="M176" s="263">
        <f t="shared" si="25"/>
        <v>0</v>
      </c>
      <c r="N176" s="162">
        <v>0</v>
      </c>
      <c r="O176" s="160">
        <v>0</v>
      </c>
      <c r="P176" s="163" t="str">
        <f t="shared" si="26"/>
        <v/>
      </c>
      <c r="Q176" s="257" t="str">
        <f t="shared" si="27"/>
        <v/>
      </c>
      <c r="R176" s="257" t="str">
        <f t="shared" si="28"/>
        <v/>
      </c>
      <c r="S176" s="258" t="str">
        <f t="shared" si="29"/>
        <v/>
      </c>
    </row>
    <row r="177" spans="1:19" x14ac:dyDescent="0.25">
      <c r="A177" s="159" t="s">
        <v>417</v>
      </c>
      <c r="B177" s="162">
        <v>0</v>
      </c>
      <c r="C177" s="160">
        <v>0</v>
      </c>
      <c r="D177" s="161" t="str">
        <f t="shared" si="20"/>
        <v/>
      </c>
      <c r="E177" s="162">
        <v>0</v>
      </c>
      <c r="F177" s="160">
        <v>0</v>
      </c>
      <c r="G177" s="163" t="str">
        <f t="shared" si="21"/>
        <v/>
      </c>
      <c r="H177" s="164" t="str">
        <f t="shared" si="22"/>
        <v/>
      </c>
      <c r="I177" s="164" t="str">
        <f t="shared" si="23"/>
        <v/>
      </c>
      <c r="J177" s="258" t="str">
        <f t="shared" si="24"/>
        <v/>
      </c>
      <c r="K177" s="162">
        <v>492</v>
      </c>
      <c r="L177" s="160">
        <v>418</v>
      </c>
      <c r="M177" s="263">
        <f t="shared" si="25"/>
        <v>0.84959349593495936</v>
      </c>
      <c r="N177" s="162">
        <v>0</v>
      </c>
      <c r="O177" s="160">
        <v>0</v>
      </c>
      <c r="P177" s="163" t="str">
        <f t="shared" si="26"/>
        <v/>
      </c>
      <c r="Q177" s="257" t="str">
        <f t="shared" si="27"/>
        <v/>
      </c>
      <c r="R177" s="257" t="str">
        <f t="shared" si="28"/>
        <v/>
      </c>
      <c r="S177" s="258" t="str">
        <f t="shared" si="29"/>
        <v/>
      </c>
    </row>
    <row r="178" spans="1:19" x14ac:dyDescent="0.25">
      <c r="A178" s="159" t="s">
        <v>489</v>
      </c>
      <c r="B178" s="162">
        <v>0</v>
      </c>
      <c r="C178" s="160">
        <v>0</v>
      </c>
      <c r="D178" s="161" t="str">
        <f t="shared" si="20"/>
        <v/>
      </c>
      <c r="E178" s="162">
        <v>0</v>
      </c>
      <c r="F178" s="160">
        <v>0</v>
      </c>
      <c r="G178" s="163" t="str">
        <f t="shared" si="21"/>
        <v/>
      </c>
      <c r="H178" s="164" t="str">
        <f t="shared" si="22"/>
        <v/>
      </c>
      <c r="I178" s="164" t="str">
        <f t="shared" si="23"/>
        <v/>
      </c>
      <c r="J178" s="258" t="str">
        <f t="shared" si="24"/>
        <v/>
      </c>
      <c r="K178" s="162">
        <v>0</v>
      </c>
      <c r="L178" s="160">
        <v>0</v>
      </c>
      <c r="M178" s="263" t="str">
        <f t="shared" si="25"/>
        <v/>
      </c>
      <c r="N178" s="162">
        <v>11</v>
      </c>
      <c r="O178" s="160">
        <v>11</v>
      </c>
      <c r="P178" s="163">
        <f t="shared" si="26"/>
        <v>1</v>
      </c>
      <c r="Q178" s="257">
        <f t="shared" si="27"/>
        <v>-1</v>
      </c>
      <c r="R178" s="257">
        <f t="shared" si="28"/>
        <v>-1</v>
      </c>
      <c r="S178" s="258" t="str">
        <f t="shared" si="29"/>
        <v/>
      </c>
    </row>
    <row r="179" spans="1:19" x14ac:dyDescent="0.25">
      <c r="A179" s="159" t="s">
        <v>490</v>
      </c>
      <c r="B179" s="162">
        <v>0</v>
      </c>
      <c r="C179" s="160">
        <v>0</v>
      </c>
      <c r="D179" s="161" t="str">
        <f t="shared" si="20"/>
        <v/>
      </c>
      <c r="E179" s="162">
        <v>0</v>
      </c>
      <c r="F179" s="160">
        <v>0</v>
      </c>
      <c r="G179" s="163" t="str">
        <f t="shared" si="21"/>
        <v/>
      </c>
      <c r="H179" s="164" t="str">
        <f t="shared" si="22"/>
        <v/>
      </c>
      <c r="I179" s="164" t="str">
        <f t="shared" si="23"/>
        <v/>
      </c>
      <c r="J179" s="258" t="str">
        <f t="shared" si="24"/>
        <v/>
      </c>
      <c r="K179" s="162">
        <v>288</v>
      </c>
      <c r="L179" s="160">
        <v>70</v>
      </c>
      <c r="M179" s="263">
        <f t="shared" si="25"/>
        <v>0.24305555555555555</v>
      </c>
      <c r="N179" s="162">
        <v>0</v>
      </c>
      <c r="O179" s="160">
        <v>0</v>
      </c>
      <c r="P179" s="163" t="str">
        <f t="shared" si="26"/>
        <v/>
      </c>
      <c r="Q179" s="257" t="str">
        <f t="shared" si="27"/>
        <v/>
      </c>
      <c r="R179" s="257" t="str">
        <f t="shared" si="28"/>
        <v/>
      </c>
      <c r="S179" s="258" t="str">
        <f t="shared" si="29"/>
        <v/>
      </c>
    </row>
    <row r="180" spans="1:19" x14ac:dyDescent="0.25">
      <c r="A180" s="159" t="s">
        <v>418</v>
      </c>
      <c r="B180" s="162">
        <v>0</v>
      </c>
      <c r="C180" s="160">
        <v>0</v>
      </c>
      <c r="D180" s="161" t="str">
        <f t="shared" si="20"/>
        <v/>
      </c>
      <c r="E180" s="162">
        <v>19</v>
      </c>
      <c r="F180" s="160">
        <v>3</v>
      </c>
      <c r="G180" s="163">
        <f t="shared" si="21"/>
        <v>0.15789473684210525</v>
      </c>
      <c r="H180" s="164">
        <f t="shared" si="22"/>
        <v>-1</v>
      </c>
      <c r="I180" s="164">
        <f t="shared" si="23"/>
        <v>-1</v>
      </c>
      <c r="J180" s="258" t="str">
        <f t="shared" si="24"/>
        <v/>
      </c>
      <c r="K180" s="162">
        <v>0</v>
      </c>
      <c r="L180" s="160">
        <v>0</v>
      </c>
      <c r="M180" s="263" t="str">
        <f t="shared" si="25"/>
        <v/>
      </c>
      <c r="N180" s="162">
        <v>152</v>
      </c>
      <c r="O180" s="160">
        <v>47</v>
      </c>
      <c r="P180" s="163">
        <f t="shared" si="26"/>
        <v>0.30921052631578949</v>
      </c>
      <c r="Q180" s="257">
        <f t="shared" si="27"/>
        <v>-1</v>
      </c>
      <c r="R180" s="257">
        <f t="shared" si="28"/>
        <v>-1</v>
      </c>
      <c r="S180" s="258" t="str">
        <f t="shared" si="29"/>
        <v/>
      </c>
    </row>
    <row r="181" spans="1:19" x14ac:dyDescent="0.25">
      <c r="A181" s="159" t="s">
        <v>395</v>
      </c>
      <c r="B181" s="162">
        <v>0</v>
      </c>
      <c r="C181" s="160">
        <v>0</v>
      </c>
      <c r="D181" s="161" t="str">
        <f t="shared" si="20"/>
        <v/>
      </c>
      <c r="E181" s="162">
        <v>27</v>
      </c>
      <c r="F181" s="160">
        <v>11</v>
      </c>
      <c r="G181" s="163">
        <f t="shared" si="21"/>
        <v>0.40740740740740738</v>
      </c>
      <c r="H181" s="164">
        <f t="shared" si="22"/>
        <v>-1</v>
      </c>
      <c r="I181" s="164">
        <f t="shared" si="23"/>
        <v>-1</v>
      </c>
      <c r="J181" s="258" t="str">
        <f t="shared" si="24"/>
        <v/>
      </c>
      <c r="K181" s="162">
        <v>114</v>
      </c>
      <c r="L181" s="160">
        <v>0</v>
      </c>
      <c r="M181" s="263">
        <f t="shared" si="25"/>
        <v>0</v>
      </c>
      <c r="N181" s="162">
        <v>160</v>
      </c>
      <c r="O181" s="160">
        <v>11</v>
      </c>
      <c r="P181" s="163">
        <f t="shared" si="26"/>
        <v>6.8750000000000006E-2</v>
      </c>
      <c r="Q181" s="257">
        <f t="shared" si="27"/>
        <v>-0.28749999999999998</v>
      </c>
      <c r="R181" s="257">
        <f t="shared" si="28"/>
        <v>-1</v>
      </c>
      <c r="S181" s="258">
        <f t="shared" si="29"/>
        <v>-6.8750000000000006E-2</v>
      </c>
    </row>
    <row r="182" spans="1:19" x14ac:dyDescent="0.25">
      <c r="A182" s="159" t="s">
        <v>491</v>
      </c>
      <c r="B182" s="162">
        <v>0</v>
      </c>
      <c r="C182" s="160">
        <v>0</v>
      </c>
      <c r="D182" s="161" t="str">
        <f t="shared" si="20"/>
        <v/>
      </c>
      <c r="E182" s="162">
        <v>0</v>
      </c>
      <c r="F182" s="160">
        <v>0</v>
      </c>
      <c r="G182" s="163" t="str">
        <f t="shared" si="21"/>
        <v/>
      </c>
      <c r="H182" s="164" t="str">
        <f t="shared" si="22"/>
        <v/>
      </c>
      <c r="I182" s="164" t="str">
        <f t="shared" si="23"/>
        <v/>
      </c>
      <c r="J182" s="258" t="str">
        <f t="shared" si="24"/>
        <v/>
      </c>
      <c r="K182" s="162">
        <v>38</v>
      </c>
      <c r="L182" s="160">
        <v>0</v>
      </c>
      <c r="M182" s="263">
        <f t="shared" si="25"/>
        <v>0</v>
      </c>
      <c r="N182" s="162">
        <v>133</v>
      </c>
      <c r="O182" s="160">
        <v>0</v>
      </c>
      <c r="P182" s="163">
        <f t="shared" si="26"/>
        <v>0</v>
      </c>
      <c r="Q182" s="257">
        <f t="shared" si="27"/>
        <v>-0.7142857142857143</v>
      </c>
      <c r="R182" s="257" t="str">
        <f t="shared" si="28"/>
        <v/>
      </c>
      <c r="S182" s="258">
        <f t="shared" si="29"/>
        <v>0</v>
      </c>
    </row>
    <row r="183" spans="1:19" x14ac:dyDescent="0.25">
      <c r="A183" s="159" t="s">
        <v>492</v>
      </c>
      <c r="B183" s="162">
        <v>0</v>
      </c>
      <c r="C183" s="160">
        <v>0</v>
      </c>
      <c r="D183" s="161" t="str">
        <f t="shared" si="20"/>
        <v/>
      </c>
      <c r="E183" s="162">
        <v>0</v>
      </c>
      <c r="F183" s="160">
        <v>0</v>
      </c>
      <c r="G183" s="163" t="str">
        <f t="shared" si="21"/>
        <v/>
      </c>
      <c r="H183" s="164" t="str">
        <f t="shared" si="22"/>
        <v/>
      </c>
      <c r="I183" s="164" t="str">
        <f t="shared" si="23"/>
        <v/>
      </c>
      <c r="J183" s="258" t="str">
        <f t="shared" si="24"/>
        <v/>
      </c>
      <c r="K183" s="162">
        <v>144</v>
      </c>
      <c r="L183" s="160">
        <v>93</v>
      </c>
      <c r="M183" s="263">
        <f t="shared" si="25"/>
        <v>0.64583333333333337</v>
      </c>
      <c r="N183" s="162">
        <v>76</v>
      </c>
      <c r="O183" s="160">
        <v>54</v>
      </c>
      <c r="P183" s="163">
        <f t="shared" si="26"/>
        <v>0.71052631578947367</v>
      </c>
      <c r="Q183" s="257">
        <f t="shared" si="27"/>
        <v>0.89473684210526305</v>
      </c>
      <c r="R183" s="257">
        <f t="shared" si="28"/>
        <v>0.72222222222222232</v>
      </c>
      <c r="S183" s="258">
        <f t="shared" si="29"/>
        <v>-6.4692982456140302E-2</v>
      </c>
    </row>
    <row r="184" spans="1:19" x14ac:dyDescent="0.25">
      <c r="A184" s="159" t="s">
        <v>396</v>
      </c>
      <c r="B184" s="162">
        <v>0</v>
      </c>
      <c r="C184" s="160">
        <v>0</v>
      </c>
      <c r="D184" s="161" t="str">
        <f t="shared" si="20"/>
        <v/>
      </c>
      <c r="E184" s="162">
        <v>3239</v>
      </c>
      <c r="F184" s="160">
        <v>2708</v>
      </c>
      <c r="G184" s="163">
        <f t="shared" si="21"/>
        <v>0.83606051250385927</v>
      </c>
      <c r="H184" s="164">
        <f t="shared" si="22"/>
        <v>-1</v>
      </c>
      <c r="I184" s="164">
        <f t="shared" si="23"/>
        <v>-1</v>
      </c>
      <c r="J184" s="258" t="str">
        <f t="shared" si="24"/>
        <v/>
      </c>
      <c r="K184" s="162">
        <v>9742</v>
      </c>
      <c r="L184" s="160">
        <v>7507</v>
      </c>
      <c r="M184" s="263">
        <f t="shared" si="25"/>
        <v>0.77058098952987064</v>
      </c>
      <c r="N184" s="162">
        <v>24489</v>
      </c>
      <c r="O184" s="160">
        <v>19809</v>
      </c>
      <c r="P184" s="163">
        <f t="shared" si="26"/>
        <v>0.80889378904814402</v>
      </c>
      <c r="Q184" s="257">
        <f t="shared" si="27"/>
        <v>-0.60218873780064519</v>
      </c>
      <c r="R184" s="257">
        <f t="shared" si="28"/>
        <v>-0.62103084456560143</v>
      </c>
      <c r="S184" s="258">
        <f t="shared" si="29"/>
        <v>-3.8312799518273377E-2</v>
      </c>
    </row>
    <row r="185" spans="1:19" x14ac:dyDescent="0.25">
      <c r="A185" s="159" t="s">
        <v>493</v>
      </c>
      <c r="B185" s="162">
        <v>0</v>
      </c>
      <c r="C185" s="160">
        <v>0</v>
      </c>
      <c r="D185" s="161" t="str">
        <f t="shared" si="20"/>
        <v/>
      </c>
      <c r="E185" s="162">
        <v>0</v>
      </c>
      <c r="F185" s="160">
        <v>0</v>
      </c>
      <c r="G185" s="163" t="str">
        <f t="shared" si="21"/>
        <v/>
      </c>
      <c r="H185" s="164" t="str">
        <f t="shared" si="22"/>
        <v/>
      </c>
      <c r="I185" s="164" t="str">
        <f t="shared" si="23"/>
        <v/>
      </c>
      <c r="J185" s="258" t="str">
        <f t="shared" si="24"/>
        <v/>
      </c>
      <c r="K185" s="162">
        <v>0</v>
      </c>
      <c r="L185" s="160">
        <v>0</v>
      </c>
      <c r="M185" s="263" t="str">
        <f t="shared" si="25"/>
        <v/>
      </c>
      <c r="N185" s="162">
        <v>19</v>
      </c>
      <c r="O185" s="160">
        <v>13</v>
      </c>
      <c r="P185" s="163">
        <f t="shared" si="26"/>
        <v>0.68421052631578949</v>
      </c>
      <c r="Q185" s="257">
        <f t="shared" si="27"/>
        <v>-1</v>
      </c>
      <c r="R185" s="257">
        <f t="shared" si="28"/>
        <v>-1</v>
      </c>
      <c r="S185" s="258" t="str">
        <f t="shared" si="29"/>
        <v/>
      </c>
    </row>
    <row r="186" spans="1:19" x14ac:dyDescent="0.25">
      <c r="A186" s="159" t="s">
        <v>419</v>
      </c>
      <c r="B186" s="162">
        <v>0</v>
      </c>
      <c r="C186" s="160">
        <v>0</v>
      </c>
      <c r="D186" s="161" t="str">
        <f t="shared" si="20"/>
        <v/>
      </c>
      <c r="E186" s="162">
        <v>48</v>
      </c>
      <c r="F186" s="160">
        <v>48</v>
      </c>
      <c r="G186" s="163">
        <f t="shared" si="21"/>
        <v>1</v>
      </c>
      <c r="H186" s="164">
        <f t="shared" si="22"/>
        <v>-1</v>
      </c>
      <c r="I186" s="164">
        <f t="shared" si="23"/>
        <v>-1</v>
      </c>
      <c r="J186" s="258" t="str">
        <f t="shared" si="24"/>
        <v/>
      </c>
      <c r="K186" s="162">
        <v>0</v>
      </c>
      <c r="L186" s="160">
        <v>0</v>
      </c>
      <c r="M186" s="263" t="str">
        <f t="shared" si="25"/>
        <v/>
      </c>
      <c r="N186" s="162">
        <v>192</v>
      </c>
      <c r="O186" s="160">
        <v>95</v>
      </c>
      <c r="P186" s="163">
        <f t="shared" si="26"/>
        <v>0.49479166666666669</v>
      </c>
      <c r="Q186" s="257">
        <f t="shared" si="27"/>
        <v>-1</v>
      </c>
      <c r="R186" s="257">
        <f t="shared" si="28"/>
        <v>-1</v>
      </c>
      <c r="S186" s="258" t="str">
        <f t="shared" si="29"/>
        <v/>
      </c>
    </row>
    <row r="187" spans="1:19" x14ac:dyDescent="0.25">
      <c r="A187" s="159" t="s">
        <v>494</v>
      </c>
      <c r="B187" s="162">
        <v>0</v>
      </c>
      <c r="C187" s="160">
        <v>0</v>
      </c>
      <c r="D187" s="161" t="str">
        <f t="shared" si="20"/>
        <v/>
      </c>
      <c r="E187" s="162">
        <v>0</v>
      </c>
      <c r="F187" s="160">
        <v>0</v>
      </c>
      <c r="G187" s="163" t="str">
        <f t="shared" si="21"/>
        <v/>
      </c>
      <c r="H187" s="164" t="str">
        <f t="shared" si="22"/>
        <v/>
      </c>
      <c r="I187" s="164" t="str">
        <f t="shared" si="23"/>
        <v/>
      </c>
      <c r="J187" s="258" t="str">
        <f t="shared" si="24"/>
        <v/>
      </c>
      <c r="K187" s="162">
        <v>174</v>
      </c>
      <c r="L187" s="160">
        <v>0</v>
      </c>
      <c r="M187" s="263">
        <f t="shared" si="25"/>
        <v>0</v>
      </c>
      <c r="N187" s="162">
        <v>0</v>
      </c>
      <c r="O187" s="160">
        <v>0</v>
      </c>
      <c r="P187" s="163" t="str">
        <f t="shared" si="26"/>
        <v/>
      </c>
      <c r="Q187" s="257" t="str">
        <f t="shared" si="27"/>
        <v/>
      </c>
      <c r="R187" s="257" t="str">
        <f t="shared" si="28"/>
        <v/>
      </c>
      <c r="S187" s="258" t="str">
        <f t="shared" si="29"/>
        <v/>
      </c>
    </row>
    <row r="188" spans="1:19" x14ac:dyDescent="0.25">
      <c r="A188" s="159" t="s">
        <v>495</v>
      </c>
      <c r="B188" s="162">
        <v>0</v>
      </c>
      <c r="C188" s="160">
        <v>0</v>
      </c>
      <c r="D188" s="161" t="str">
        <f t="shared" si="20"/>
        <v/>
      </c>
      <c r="E188" s="162">
        <v>0</v>
      </c>
      <c r="F188" s="160">
        <v>0</v>
      </c>
      <c r="G188" s="163" t="str">
        <f t="shared" si="21"/>
        <v/>
      </c>
      <c r="H188" s="164" t="str">
        <f t="shared" si="22"/>
        <v/>
      </c>
      <c r="I188" s="164" t="str">
        <f t="shared" si="23"/>
        <v/>
      </c>
      <c r="J188" s="258" t="str">
        <f t="shared" si="24"/>
        <v/>
      </c>
      <c r="K188" s="162">
        <v>0</v>
      </c>
      <c r="L188" s="160">
        <v>0</v>
      </c>
      <c r="M188" s="263" t="str">
        <f t="shared" si="25"/>
        <v/>
      </c>
      <c r="N188" s="162">
        <v>414</v>
      </c>
      <c r="O188" s="160">
        <v>117</v>
      </c>
      <c r="P188" s="163">
        <f t="shared" si="26"/>
        <v>0.28260869565217389</v>
      </c>
      <c r="Q188" s="257">
        <f t="shared" si="27"/>
        <v>-1</v>
      </c>
      <c r="R188" s="257">
        <f t="shared" si="28"/>
        <v>-1</v>
      </c>
      <c r="S188" s="258" t="str">
        <f t="shared" si="29"/>
        <v/>
      </c>
    </row>
    <row r="189" spans="1:19" x14ac:dyDescent="0.25">
      <c r="A189" s="159" t="s">
        <v>496</v>
      </c>
      <c r="B189" s="162">
        <v>0</v>
      </c>
      <c r="C189" s="160">
        <v>0</v>
      </c>
      <c r="D189" s="161" t="str">
        <f t="shared" si="20"/>
        <v/>
      </c>
      <c r="E189" s="162">
        <v>0</v>
      </c>
      <c r="F189" s="160">
        <v>0</v>
      </c>
      <c r="G189" s="163" t="str">
        <f t="shared" si="21"/>
        <v/>
      </c>
      <c r="H189" s="164" t="str">
        <f t="shared" si="22"/>
        <v/>
      </c>
      <c r="I189" s="164" t="str">
        <f t="shared" si="23"/>
        <v/>
      </c>
      <c r="J189" s="258" t="str">
        <f t="shared" si="24"/>
        <v/>
      </c>
      <c r="K189" s="162">
        <v>6948</v>
      </c>
      <c r="L189" s="160">
        <v>5351</v>
      </c>
      <c r="M189" s="263">
        <f t="shared" si="25"/>
        <v>0.77014968336211864</v>
      </c>
      <c r="N189" s="162">
        <v>100</v>
      </c>
      <c r="O189" s="160">
        <v>0</v>
      </c>
      <c r="P189" s="163">
        <f t="shared" si="26"/>
        <v>0</v>
      </c>
      <c r="Q189" s="257">
        <f t="shared" si="27"/>
        <v>68.48</v>
      </c>
      <c r="R189" s="257" t="str">
        <f t="shared" si="28"/>
        <v/>
      </c>
      <c r="S189" s="258">
        <f t="shared" si="29"/>
        <v>0.77014968336211864</v>
      </c>
    </row>
    <row r="190" spans="1:19" x14ac:dyDescent="0.25">
      <c r="A190" s="159" t="s">
        <v>497</v>
      </c>
      <c r="B190" s="162">
        <v>0</v>
      </c>
      <c r="C190" s="160">
        <v>0</v>
      </c>
      <c r="D190" s="161" t="str">
        <f t="shared" si="20"/>
        <v/>
      </c>
      <c r="E190" s="162">
        <v>0</v>
      </c>
      <c r="F190" s="160">
        <v>0</v>
      </c>
      <c r="G190" s="163" t="str">
        <f t="shared" si="21"/>
        <v/>
      </c>
      <c r="H190" s="164" t="str">
        <f t="shared" si="22"/>
        <v/>
      </c>
      <c r="I190" s="164" t="str">
        <f t="shared" si="23"/>
        <v/>
      </c>
      <c r="J190" s="258" t="str">
        <f t="shared" si="24"/>
        <v/>
      </c>
      <c r="K190" s="162">
        <v>26393</v>
      </c>
      <c r="L190" s="160">
        <v>22319</v>
      </c>
      <c r="M190" s="263">
        <f t="shared" si="25"/>
        <v>0.84564088962982609</v>
      </c>
      <c r="N190" s="162">
        <v>0</v>
      </c>
      <c r="O190" s="160">
        <v>0</v>
      </c>
      <c r="P190" s="163" t="str">
        <f t="shared" si="26"/>
        <v/>
      </c>
      <c r="Q190" s="257" t="str">
        <f t="shared" si="27"/>
        <v/>
      </c>
      <c r="R190" s="257" t="str">
        <f t="shared" si="28"/>
        <v/>
      </c>
      <c r="S190" s="258" t="str">
        <f t="shared" si="29"/>
        <v/>
      </c>
    </row>
    <row r="191" spans="1:19" x14ac:dyDescent="0.25">
      <c r="A191" s="159" t="s">
        <v>498</v>
      </c>
      <c r="B191" s="162">
        <v>0</v>
      </c>
      <c r="C191" s="160">
        <v>0</v>
      </c>
      <c r="D191" s="161" t="str">
        <f t="shared" si="20"/>
        <v/>
      </c>
      <c r="E191" s="162">
        <v>0</v>
      </c>
      <c r="F191" s="160">
        <v>0</v>
      </c>
      <c r="G191" s="163" t="str">
        <f t="shared" si="21"/>
        <v/>
      </c>
      <c r="H191" s="164" t="str">
        <f t="shared" si="22"/>
        <v/>
      </c>
      <c r="I191" s="164" t="str">
        <f t="shared" si="23"/>
        <v/>
      </c>
      <c r="J191" s="258" t="str">
        <f t="shared" si="24"/>
        <v/>
      </c>
      <c r="K191" s="162">
        <v>0</v>
      </c>
      <c r="L191" s="160">
        <v>0</v>
      </c>
      <c r="M191" s="263" t="str">
        <f t="shared" si="25"/>
        <v/>
      </c>
      <c r="N191" s="162">
        <v>634</v>
      </c>
      <c r="O191" s="160">
        <v>388</v>
      </c>
      <c r="P191" s="163">
        <f t="shared" si="26"/>
        <v>0.61198738170347</v>
      </c>
      <c r="Q191" s="257">
        <f t="shared" si="27"/>
        <v>-1</v>
      </c>
      <c r="R191" s="257">
        <f t="shared" si="28"/>
        <v>-1</v>
      </c>
      <c r="S191" s="258" t="str">
        <f t="shared" si="29"/>
        <v/>
      </c>
    </row>
    <row r="192" spans="1:19" x14ac:dyDescent="0.25">
      <c r="A192" s="159" t="s">
        <v>499</v>
      </c>
      <c r="B192" s="162">
        <v>0</v>
      </c>
      <c r="C192" s="160">
        <v>0</v>
      </c>
      <c r="D192" s="161" t="str">
        <f t="shared" si="20"/>
        <v/>
      </c>
      <c r="E192" s="162">
        <v>0</v>
      </c>
      <c r="F192" s="160">
        <v>0</v>
      </c>
      <c r="G192" s="163" t="str">
        <f t="shared" si="21"/>
        <v/>
      </c>
      <c r="H192" s="164" t="str">
        <f t="shared" si="22"/>
        <v/>
      </c>
      <c r="I192" s="164" t="str">
        <f t="shared" si="23"/>
        <v/>
      </c>
      <c r="J192" s="258" t="str">
        <f t="shared" si="24"/>
        <v/>
      </c>
      <c r="K192" s="162">
        <v>168</v>
      </c>
      <c r="L192" s="160">
        <v>93</v>
      </c>
      <c r="M192" s="263">
        <f t="shared" si="25"/>
        <v>0.5535714285714286</v>
      </c>
      <c r="N192" s="162">
        <v>133</v>
      </c>
      <c r="O192" s="160">
        <v>73</v>
      </c>
      <c r="P192" s="163">
        <f t="shared" si="26"/>
        <v>0.54887218045112784</v>
      </c>
      <c r="Q192" s="257">
        <f t="shared" si="27"/>
        <v>0.26315789473684204</v>
      </c>
      <c r="R192" s="257">
        <f t="shared" si="28"/>
        <v>0.27397260273972601</v>
      </c>
      <c r="S192" s="258">
        <f t="shared" si="29"/>
        <v>4.6992481203007586E-3</v>
      </c>
    </row>
    <row r="193" spans="1:19" x14ac:dyDescent="0.25">
      <c r="A193" s="159" t="s">
        <v>500</v>
      </c>
      <c r="B193" s="162">
        <v>0</v>
      </c>
      <c r="C193" s="160">
        <v>0</v>
      </c>
      <c r="D193" s="161" t="str">
        <f t="shared" ref="D193:D256" si="30">IFERROR(C193/B193,"")</f>
        <v/>
      </c>
      <c r="E193" s="162">
        <v>0</v>
      </c>
      <c r="F193" s="160">
        <v>0</v>
      </c>
      <c r="G193" s="163" t="str">
        <f t="shared" ref="G193:G256" si="31">IFERROR(F193/E193,"")</f>
        <v/>
      </c>
      <c r="H193" s="164" t="str">
        <f t="shared" ref="H193:I208" si="32">IFERROR(B193/E193-1,"")</f>
        <v/>
      </c>
      <c r="I193" s="164" t="str">
        <f t="shared" si="32"/>
        <v/>
      </c>
      <c r="J193" s="258" t="str">
        <f t="shared" ref="J193:J256" si="33">IFERROR(D193-G193,"")</f>
        <v/>
      </c>
      <c r="K193" s="162">
        <v>0</v>
      </c>
      <c r="L193" s="160">
        <v>0</v>
      </c>
      <c r="M193" s="263" t="str">
        <f t="shared" ref="M193:M256" si="34">IFERROR(L193/K193,"")</f>
        <v/>
      </c>
      <c r="N193" s="162">
        <v>19</v>
      </c>
      <c r="O193" s="160">
        <v>18</v>
      </c>
      <c r="P193" s="163">
        <f t="shared" ref="P193:P256" si="35">IFERROR(O193/N193,"")</f>
        <v>0.94736842105263153</v>
      </c>
      <c r="Q193" s="257">
        <f t="shared" ref="Q193:R208" si="36">IFERROR(K193/N193-1,"")</f>
        <v>-1</v>
      </c>
      <c r="R193" s="257">
        <f t="shared" si="36"/>
        <v>-1</v>
      </c>
      <c r="S193" s="258" t="str">
        <f t="shared" ref="S193:S256" si="37">IFERROR(M193-P193,"")</f>
        <v/>
      </c>
    </row>
    <row r="194" spans="1:19" x14ac:dyDescent="0.25">
      <c r="A194" s="159" t="s">
        <v>397</v>
      </c>
      <c r="B194" s="162">
        <v>0</v>
      </c>
      <c r="C194" s="160">
        <v>0</v>
      </c>
      <c r="D194" s="161" t="str">
        <f t="shared" si="30"/>
        <v/>
      </c>
      <c r="E194" s="162">
        <v>38</v>
      </c>
      <c r="F194" s="160">
        <v>15</v>
      </c>
      <c r="G194" s="163">
        <f t="shared" si="31"/>
        <v>0.39473684210526316</v>
      </c>
      <c r="H194" s="164">
        <f t="shared" si="32"/>
        <v>-1</v>
      </c>
      <c r="I194" s="164">
        <f t="shared" si="32"/>
        <v>-1</v>
      </c>
      <c r="J194" s="258" t="str">
        <f t="shared" si="33"/>
        <v/>
      </c>
      <c r="K194" s="162">
        <v>19</v>
      </c>
      <c r="L194" s="160">
        <v>3</v>
      </c>
      <c r="M194" s="263">
        <f t="shared" si="34"/>
        <v>0.15789473684210525</v>
      </c>
      <c r="N194" s="162">
        <v>57</v>
      </c>
      <c r="O194" s="160">
        <v>17</v>
      </c>
      <c r="P194" s="163">
        <f t="shared" si="35"/>
        <v>0.2982456140350877</v>
      </c>
      <c r="Q194" s="257">
        <f t="shared" si="36"/>
        <v>-0.66666666666666674</v>
      </c>
      <c r="R194" s="257">
        <f t="shared" si="36"/>
        <v>-0.82352941176470584</v>
      </c>
      <c r="S194" s="258">
        <f t="shared" si="37"/>
        <v>-0.14035087719298245</v>
      </c>
    </row>
    <row r="195" spans="1:19" x14ac:dyDescent="0.25">
      <c r="A195" s="159" t="s">
        <v>501</v>
      </c>
      <c r="B195" s="162">
        <v>0</v>
      </c>
      <c r="C195" s="160">
        <v>0</v>
      </c>
      <c r="D195" s="161" t="str">
        <f t="shared" si="30"/>
        <v/>
      </c>
      <c r="E195" s="162">
        <v>0</v>
      </c>
      <c r="F195" s="160">
        <v>0</v>
      </c>
      <c r="G195" s="163" t="str">
        <f t="shared" si="31"/>
        <v/>
      </c>
      <c r="H195" s="164" t="str">
        <f t="shared" si="32"/>
        <v/>
      </c>
      <c r="I195" s="164" t="str">
        <f t="shared" si="32"/>
        <v/>
      </c>
      <c r="J195" s="258" t="str">
        <f t="shared" si="33"/>
        <v/>
      </c>
      <c r="K195" s="162">
        <v>0</v>
      </c>
      <c r="L195" s="160">
        <v>0</v>
      </c>
      <c r="M195" s="263" t="str">
        <f t="shared" si="34"/>
        <v/>
      </c>
      <c r="N195" s="162">
        <v>98</v>
      </c>
      <c r="O195" s="160">
        <v>76</v>
      </c>
      <c r="P195" s="163">
        <f t="shared" si="35"/>
        <v>0.77551020408163263</v>
      </c>
      <c r="Q195" s="257">
        <f t="shared" si="36"/>
        <v>-1</v>
      </c>
      <c r="R195" s="257">
        <f t="shared" si="36"/>
        <v>-1</v>
      </c>
      <c r="S195" s="258" t="str">
        <f t="shared" si="37"/>
        <v/>
      </c>
    </row>
    <row r="196" spans="1:19" x14ac:dyDescent="0.25">
      <c r="A196" s="159" t="s">
        <v>502</v>
      </c>
      <c r="B196" s="162">
        <v>0</v>
      </c>
      <c r="C196" s="160">
        <v>0</v>
      </c>
      <c r="D196" s="161" t="str">
        <f t="shared" si="30"/>
        <v/>
      </c>
      <c r="E196" s="162">
        <v>0</v>
      </c>
      <c r="F196" s="160">
        <v>0</v>
      </c>
      <c r="G196" s="163" t="str">
        <f t="shared" si="31"/>
        <v/>
      </c>
      <c r="H196" s="164" t="str">
        <f t="shared" si="32"/>
        <v/>
      </c>
      <c r="I196" s="164" t="str">
        <f t="shared" si="32"/>
        <v/>
      </c>
      <c r="J196" s="258" t="str">
        <f t="shared" si="33"/>
        <v/>
      </c>
      <c r="K196" s="162">
        <v>0</v>
      </c>
      <c r="L196" s="160">
        <v>0</v>
      </c>
      <c r="M196" s="263" t="str">
        <f t="shared" si="34"/>
        <v/>
      </c>
      <c r="N196" s="162">
        <v>98</v>
      </c>
      <c r="O196" s="160">
        <v>0</v>
      </c>
      <c r="P196" s="163">
        <f t="shared" si="35"/>
        <v>0</v>
      </c>
      <c r="Q196" s="257">
        <f t="shared" si="36"/>
        <v>-1</v>
      </c>
      <c r="R196" s="257" t="str">
        <f t="shared" si="36"/>
        <v/>
      </c>
      <c r="S196" s="258" t="str">
        <f t="shared" si="37"/>
        <v/>
      </c>
    </row>
    <row r="197" spans="1:19" x14ac:dyDescent="0.25">
      <c r="A197" s="159" t="s">
        <v>420</v>
      </c>
      <c r="B197" s="162">
        <v>0</v>
      </c>
      <c r="C197" s="160">
        <v>0</v>
      </c>
      <c r="D197" s="161" t="str">
        <f t="shared" si="30"/>
        <v/>
      </c>
      <c r="E197" s="162">
        <v>80</v>
      </c>
      <c r="F197" s="160">
        <v>50</v>
      </c>
      <c r="G197" s="163">
        <f t="shared" si="31"/>
        <v>0.625</v>
      </c>
      <c r="H197" s="164">
        <f t="shared" si="32"/>
        <v>-1</v>
      </c>
      <c r="I197" s="164">
        <f t="shared" si="32"/>
        <v>-1</v>
      </c>
      <c r="J197" s="258" t="str">
        <f t="shared" si="33"/>
        <v/>
      </c>
      <c r="K197" s="162">
        <v>0</v>
      </c>
      <c r="L197" s="160">
        <v>0</v>
      </c>
      <c r="M197" s="263" t="str">
        <f t="shared" si="34"/>
        <v/>
      </c>
      <c r="N197" s="162">
        <v>80</v>
      </c>
      <c r="O197" s="160">
        <v>50</v>
      </c>
      <c r="P197" s="163">
        <f t="shared" si="35"/>
        <v>0.625</v>
      </c>
      <c r="Q197" s="257">
        <f t="shared" si="36"/>
        <v>-1</v>
      </c>
      <c r="R197" s="257">
        <f t="shared" si="36"/>
        <v>-1</v>
      </c>
      <c r="S197" s="258" t="str">
        <f t="shared" si="37"/>
        <v/>
      </c>
    </row>
    <row r="198" spans="1:19" x14ac:dyDescent="0.25">
      <c r="A198" s="159" t="s">
        <v>503</v>
      </c>
      <c r="B198" s="162">
        <v>0</v>
      </c>
      <c r="C198" s="160">
        <v>0</v>
      </c>
      <c r="D198" s="161" t="str">
        <f t="shared" si="30"/>
        <v/>
      </c>
      <c r="E198" s="162">
        <v>0</v>
      </c>
      <c r="F198" s="160">
        <v>0</v>
      </c>
      <c r="G198" s="163" t="str">
        <f t="shared" si="31"/>
        <v/>
      </c>
      <c r="H198" s="164" t="str">
        <f t="shared" si="32"/>
        <v/>
      </c>
      <c r="I198" s="164" t="str">
        <f t="shared" si="32"/>
        <v/>
      </c>
      <c r="J198" s="258" t="str">
        <f t="shared" si="33"/>
        <v/>
      </c>
      <c r="K198" s="162">
        <v>174</v>
      </c>
      <c r="L198" s="160">
        <v>155</v>
      </c>
      <c r="M198" s="263">
        <f t="shared" si="34"/>
        <v>0.89080459770114939</v>
      </c>
      <c r="N198" s="162">
        <v>324</v>
      </c>
      <c r="O198" s="160">
        <v>158</v>
      </c>
      <c r="P198" s="163">
        <f t="shared" si="35"/>
        <v>0.48765432098765432</v>
      </c>
      <c r="Q198" s="257">
        <f t="shared" si="36"/>
        <v>-0.46296296296296291</v>
      </c>
      <c r="R198" s="257">
        <f t="shared" si="36"/>
        <v>-1.8987341772151889E-2</v>
      </c>
      <c r="S198" s="258">
        <f t="shared" si="37"/>
        <v>0.40315027671349507</v>
      </c>
    </row>
    <row r="199" spans="1:19" x14ac:dyDescent="0.25">
      <c r="A199" s="159" t="s">
        <v>504</v>
      </c>
      <c r="B199" s="162">
        <v>0</v>
      </c>
      <c r="C199" s="160">
        <v>0</v>
      </c>
      <c r="D199" s="161" t="str">
        <f t="shared" si="30"/>
        <v/>
      </c>
      <c r="E199" s="162">
        <v>0</v>
      </c>
      <c r="F199" s="160">
        <v>0</v>
      </c>
      <c r="G199" s="163" t="str">
        <f t="shared" si="31"/>
        <v/>
      </c>
      <c r="H199" s="164" t="str">
        <f t="shared" si="32"/>
        <v/>
      </c>
      <c r="I199" s="164" t="str">
        <f t="shared" si="32"/>
        <v/>
      </c>
      <c r="J199" s="258" t="str">
        <f t="shared" si="33"/>
        <v/>
      </c>
      <c r="K199" s="162">
        <v>612</v>
      </c>
      <c r="L199" s="160">
        <v>186</v>
      </c>
      <c r="M199" s="263">
        <f t="shared" si="34"/>
        <v>0.30392156862745096</v>
      </c>
      <c r="N199" s="162">
        <v>150</v>
      </c>
      <c r="O199" s="160">
        <v>136</v>
      </c>
      <c r="P199" s="163">
        <f t="shared" si="35"/>
        <v>0.90666666666666662</v>
      </c>
      <c r="Q199" s="257">
        <f t="shared" si="36"/>
        <v>3.08</v>
      </c>
      <c r="R199" s="257">
        <f t="shared" si="36"/>
        <v>0.36764705882352944</v>
      </c>
      <c r="S199" s="258">
        <f t="shared" si="37"/>
        <v>-0.60274509803921572</v>
      </c>
    </row>
    <row r="200" spans="1:19" x14ac:dyDescent="0.25">
      <c r="A200" s="159" t="s">
        <v>505</v>
      </c>
      <c r="B200" s="162">
        <v>0</v>
      </c>
      <c r="C200" s="160">
        <v>0</v>
      </c>
      <c r="D200" s="161" t="str">
        <f t="shared" si="30"/>
        <v/>
      </c>
      <c r="E200" s="162">
        <v>0</v>
      </c>
      <c r="F200" s="160">
        <v>0</v>
      </c>
      <c r="G200" s="163" t="str">
        <f t="shared" si="31"/>
        <v/>
      </c>
      <c r="H200" s="164" t="str">
        <f t="shared" si="32"/>
        <v/>
      </c>
      <c r="I200" s="164" t="str">
        <f t="shared" si="32"/>
        <v/>
      </c>
      <c r="J200" s="258" t="str">
        <f t="shared" si="33"/>
        <v/>
      </c>
      <c r="K200" s="162">
        <v>0</v>
      </c>
      <c r="L200" s="160">
        <v>0</v>
      </c>
      <c r="M200" s="263" t="str">
        <f t="shared" si="34"/>
        <v/>
      </c>
      <c r="N200" s="162">
        <v>144</v>
      </c>
      <c r="O200" s="160">
        <v>134</v>
      </c>
      <c r="P200" s="163">
        <f t="shared" si="35"/>
        <v>0.93055555555555558</v>
      </c>
      <c r="Q200" s="257">
        <f t="shared" si="36"/>
        <v>-1</v>
      </c>
      <c r="R200" s="257">
        <f t="shared" si="36"/>
        <v>-1</v>
      </c>
      <c r="S200" s="258" t="str">
        <f t="shared" si="37"/>
        <v/>
      </c>
    </row>
    <row r="201" spans="1:19" x14ac:dyDescent="0.25">
      <c r="A201" s="159" t="s">
        <v>506</v>
      </c>
      <c r="B201" s="162">
        <v>0</v>
      </c>
      <c r="C201" s="160">
        <v>0</v>
      </c>
      <c r="D201" s="161" t="str">
        <f t="shared" si="30"/>
        <v/>
      </c>
      <c r="E201" s="162">
        <v>0</v>
      </c>
      <c r="F201" s="160">
        <v>0</v>
      </c>
      <c r="G201" s="163" t="str">
        <f t="shared" si="31"/>
        <v/>
      </c>
      <c r="H201" s="164" t="str">
        <f t="shared" si="32"/>
        <v/>
      </c>
      <c r="I201" s="164" t="str">
        <f t="shared" si="32"/>
        <v/>
      </c>
      <c r="J201" s="258" t="str">
        <f t="shared" si="33"/>
        <v/>
      </c>
      <c r="K201" s="162">
        <v>764</v>
      </c>
      <c r="L201" s="160">
        <v>252</v>
      </c>
      <c r="M201" s="263">
        <f t="shared" si="34"/>
        <v>0.32984293193717279</v>
      </c>
      <c r="N201" s="162">
        <v>1020</v>
      </c>
      <c r="O201" s="160">
        <v>479</v>
      </c>
      <c r="P201" s="163">
        <f t="shared" si="35"/>
        <v>0.4696078431372549</v>
      </c>
      <c r="Q201" s="257">
        <f t="shared" si="36"/>
        <v>-0.25098039215686274</v>
      </c>
      <c r="R201" s="257">
        <f t="shared" si="36"/>
        <v>-0.47390396659707723</v>
      </c>
      <c r="S201" s="258">
        <f t="shared" si="37"/>
        <v>-0.13976491120008211</v>
      </c>
    </row>
    <row r="202" spans="1:19" x14ac:dyDescent="0.25">
      <c r="A202" s="159" t="s">
        <v>398</v>
      </c>
      <c r="B202" s="162">
        <v>0</v>
      </c>
      <c r="C202" s="160">
        <v>0</v>
      </c>
      <c r="D202" s="161" t="str">
        <f t="shared" si="30"/>
        <v/>
      </c>
      <c r="E202" s="162">
        <v>1017</v>
      </c>
      <c r="F202" s="160">
        <v>806</v>
      </c>
      <c r="G202" s="163">
        <f t="shared" si="31"/>
        <v>0.79252704031465093</v>
      </c>
      <c r="H202" s="164">
        <f t="shared" si="32"/>
        <v>-1</v>
      </c>
      <c r="I202" s="164">
        <f t="shared" si="32"/>
        <v>-1</v>
      </c>
      <c r="J202" s="258" t="str">
        <f t="shared" si="33"/>
        <v/>
      </c>
      <c r="K202" s="162">
        <v>2701</v>
      </c>
      <c r="L202" s="160">
        <v>2035</v>
      </c>
      <c r="M202" s="263">
        <f t="shared" si="34"/>
        <v>0.75342465753424659</v>
      </c>
      <c r="N202" s="162">
        <v>9668</v>
      </c>
      <c r="O202" s="160">
        <v>6873</v>
      </c>
      <c r="P202" s="163">
        <f t="shared" si="35"/>
        <v>0.71090194455937117</v>
      </c>
      <c r="Q202" s="257">
        <f t="shared" si="36"/>
        <v>-0.72062474141497723</v>
      </c>
      <c r="R202" s="257">
        <f t="shared" si="36"/>
        <v>-0.7039138658518842</v>
      </c>
      <c r="S202" s="258">
        <f t="shared" si="37"/>
        <v>4.2522712974875421E-2</v>
      </c>
    </row>
    <row r="203" spans="1:19" x14ac:dyDescent="0.25">
      <c r="A203" s="159" t="s">
        <v>421</v>
      </c>
      <c r="B203" s="162">
        <v>0</v>
      </c>
      <c r="C203" s="160">
        <v>0</v>
      </c>
      <c r="D203" s="161" t="str">
        <f t="shared" si="30"/>
        <v/>
      </c>
      <c r="E203" s="162">
        <v>96</v>
      </c>
      <c r="F203" s="160">
        <v>0</v>
      </c>
      <c r="G203" s="163">
        <f t="shared" si="31"/>
        <v>0</v>
      </c>
      <c r="H203" s="164">
        <f t="shared" si="32"/>
        <v>-1</v>
      </c>
      <c r="I203" s="164" t="str">
        <f t="shared" si="32"/>
        <v/>
      </c>
      <c r="J203" s="258" t="str">
        <f t="shared" si="33"/>
        <v/>
      </c>
      <c r="K203" s="162">
        <v>0</v>
      </c>
      <c r="L203" s="160">
        <v>0</v>
      </c>
      <c r="M203" s="263" t="str">
        <f t="shared" si="34"/>
        <v/>
      </c>
      <c r="N203" s="162">
        <v>258</v>
      </c>
      <c r="O203" s="160">
        <v>30</v>
      </c>
      <c r="P203" s="163">
        <f t="shared" si="35"/>
        <v>0.11627906976744186</v>
      </c>
      <c r="Q203" s="257">
        <f t="shared" si="36"/>
        <v>-1</v>
      </c>
      <c r="R203" s="257">
        <f t="shared" si="36"/>
        <v>-1</v>
      </c>
      <c r="S203" s="258" t="str">
        <f t="shared" si="37"/>
        <v/>
      </c>
    </row>
    <row r="204" spans="1:19" x14ac:dyDescent="0.25">
      <c r="A204" s="159" t="s">
        <v>422</v>
      </c>
      <c r="B204" s="162">
        <v>0</v>
      </c>
      <c r="C204" s="160">
        <v>0</v>
      </c>
      <c r="D204" s="161" t="str">
        <f t="shared" si="30"/>
        <v/>
      </c>
      <c r="E204" s="162">
        <v>96</v>
      </c>
      <c r="F204" s="160">
        <v>66</v>
      </c>
      <c r="G204" s="163">
        <f t="shared" si="31"/>
        <v>0.6875</v>
      </c>
      <c r="H204" s="164">
        <f t="shared" si="32"/>
        <v>-1</v>
      </c>
      <c r="I204" s="164">
        <f t="shared" si="32"/>
        <v>-1</v>
      </c>
      <c r="J204" s="258" t="str">
        <f t="shared" si="33"/>
        <v/>
      </c>
      <c r="K204" s="162">
        <v>0</v>
      </c>
      <c r="L204" s="160">
        <v>0</v>
      </c>
      <c r="M204" s="263" t="str">
        <f t="shared" si="34"/>
        <v/>
      </c>
      <c r="N204" s="162">
        <v>96</v>
      </c>
      <c r="O204" s="160">
        <v>66</v>
      </c>
      <c r="P204" s="163">
        <f t="shared" si="35"/>
        <v>0.6875</v>
      </c>
      <c r="Q204" s="257">
        <f t="shared" si="36"/>
        <v>-1</v>
      </c>
      <c r="R204" s="257">
        <f t="shared" si="36"/>
        <v>-1</v>
      </c>
      <c r="S204" s="258" t="str">
        <f t="shared" si="37"/>
        <v/>
      </c>
    </row>
    <row r="205" spans="1:19" x14ac:dyDescent="0.25">
      <c r="A205" s="159" t="s">
        <v>399</v>
      </c>
      <c r="B205" s="162">
        <v>0</v>
      </c>
      <c r="C205" s="160">
        <v>0</v>
      </c>
      <c r="D205" s="161" t="str">
        <f t="shared" si="30"/>
        <v/>
      </c>
      <c r="E205" s="162">
        <v>0</v>
      </c>
      <c r="F205" s="160">
        <v>0</v>
      </c>
      <c r="G205" s="163" t="str">
        <f t="shared" si="31"/>
        <v/>
      </c>
      <c r="H205" s="164" t="str">
        <f t="shared" si="32"/>
        <v/>
      </c>
      <c r="I205" s="164" t="str">
        <f t="shared" si="32"/>
        <v/>
      </c>
      <c r="J205" s="258" t="str">
        <f t="shared" si="33"/>
        <v/>
      </c>
      <c r="K205" s="162">
        <v>19</v>
      </c>
      <c r="L205" s="160">
        <v>0</v>
      </c>
      <c r="M205" s="263">
        <f t="shared" si="34"/>
        <v>0</v>
      </c>
      <c r="N205" s="162">
        <v>188</v>
      </c>
      <c r="O205" s="160">
        <v>74</v>
      </c>
      <c r="P205" s="163">
        <f t="shared" si="35"/>
        <v>0.39361702127659576</v>
      </c>
      <c r="Q205" s="257">
        <f t="shared" si="36"/>
        <v>-0.89893617021276595</v>
      </c>
      <c r="R205" s="257">
        <f t="shared" si="36"/>
        <v>-1</v>
      </c>
      <c r="S205" s="258">
        <f t="shared" si="37"/>
        <v>-0.39361702127659576</v>
      </c>
    </row>
    <row r="206" spans="1:19" x14ac:dyDescent="0.25">
      <c r="A206" s="159" t="s">
        <v>400</v>
      </c>
      <c r="B206" s="162">
        <v>0</v>
      </c>
      <c r="C206" s="160">
        <v>0</v>
      </c>
      <c r="D206" s="161" t="str">
        <f t="shared" si="30"/>
        <v/>
      </c>
      <c r="E206" s="162">
        <v>25</v>
      </c>
      <c r="F206" s="160">
        <v>25</v>
      </c>
      <c r="G206" s="163">
        <f t="shared" si="31"/>
        <v>1</v>
      </c>
      <c r="H206" s="164">
        <f t="shared" si="32"/>
        <v>-1</v>
      </c>
      <c r="I206" s="164">
        <f t="shared" si="32"/>
        <v>-1</v>
      </c>
      <c r="J206" s="258" t="str">
        <f t="shared" si="33"/>
        <v/>
      </c>
      <c r="K206" s="162">
        <v>38</v>
      </c>
      <c r="L206" s="160">
        <v>22</v>
      </c>
      <c r="M206" s="263">
        <f t="shared" si="34"/>
        <v>0.57894736842105265</v>
      </c>
      <c r="N206" s="162">
        <v>245</v>
      </c>
      <c r="O206" s="160">
        <v>235</v>
      </c>
      <c r="P206" s="163">
        <f t="shared" si="35"/>
        <v>0.95918367346938771</v>
      </c>
      <c r="Q206" s="257">
        <f t="shared" si="36"/>
        <v>-0.8448979591836735</v>
      </c>
      <c r="R206" s="257">
        <f t="shared" si="36"/>
        <v>-0.90638297872340423</v>
      </c>
      <c r="S206" s="258">
        <f t="shared" si="37"/>
        <v>-0.38023630504833505</v>
      </c>
    </row>
    <row r="207" spans="1:19" x14ac:dyDescent="0.25">
      <c r="A207" s="159" t="s">
        <v>423</v>
      </c>
      <c r="B207" s="162">
        <v>0</v>
      </c>
      <c r="C207" s="160">
        <v>0</v>
      </c>
      <c r="D207" s="161" t="str">
        <f t="shared" si="30"/>
        <v/>
      </c>
      <c r="E207" s="162">
        <v>589</v>
      </c>
      <c r="F207" s="160">
        <v>514</v>
      </c>
      <c r="G207" s="163">
        <f t="shared" si="31"/>
        <v>0.87266553480475384</v>
      </c>
      <c r="H207" s="164">
        <f t="shared" si="32"/>
        <v>-1</v>
      </c>
      <c r="I207" s="164">
        <f t="shared" si="32"/>
        <v>-1</v>
      </c>
      <c r="J207" s="258" t="str">
        <f t="shared" si="33"/>
        <v/>
      </c>
      <c r="K207" s="162">
        <v>0</v>
      </c>
      <c r="L207" s="160">
        <v>0</v>
      </c>
      <c r="M207" s="263" t="str">
        <f t="shared" si="34"/>
        <v/>
      </c>
      <c r="N207" s="162">
        <v>8647</v>
      </c>
      <c r="O207" s="160">
        <v>5804</v>
      </c>
      <c r="P207" s="163">
        <f t="shared" si="35"/>
        <v>0.67121545044524111</v>
      </c>
      <c r="Q207" s="257">
        <f t="shared" si="36"/>
        <v>-1</v>
      </c>
      <c r="R207" s="257">
        <f t="shared" si="36"/>
        <v>-1</v>
      </c>
      <c r="S207" s="258" t="str">
        <f t="shared" si="37"/>
        <v/>
      </c>
    </row>
    <row r="208" spans="1:19" x14ac:dyDescent="0.25">
      <c r="A208" s="159" t="s">
        <v>507</v>
      </c>
      <c r="B208" s="162">
        <v>0</v>
      </c>
      <c r="C208" s="160">
        <v>0</v>
      </c>
      <c r="D208" s="161" t="str">
        <f t="shared" si="30"/>
        <v/>
      </c>
      <c r="E208" s="162">
        <v>0</v>
      </c>
      <c r="F208" s="160">
        <v>0</v>
      </c>
      <c r="G208" s="163" t="str">
        <f t="shared" si="31"/>
        <v/>
      </c>
      <c r="H208" s="164" t="str">
        <f t="shared" si="32"/>
        <v/>
      </c>
      <c r="I208" s="164" t="str">
        <f t="shared" si="32"/>
        <v/>
      </c>
      <c r="J208" s="258" t="str">
        <f t="shared" si="33"/>
        <v/>
      </c>
      <c r="K208" s="162">
        <v>0</v>
      </c>
      <c r="L208" s="160">
        <v>0</v>
      </c>
      <c r="M208" s="263" t="str">
        <f t="shared" si="34"/>
        <v/>
      </c>
      <c r="N208" s="162">
        <v>125</v>
      </c>
      <c r="O208" s="160">
        <v>96</v>
      </c>
      <c r="P208" s="163">
        <f t="shared" si="35"/>
        <v>0.76800000000000002</v>
      </c>
      <c r="Q208" s="257">
        <f t="shared" si="36"/>
        <v>-1</v>
      </c>
      <c r="R208" s="257">
        <f t="shared" si="36"/>
        <v>-1</v>
      </c>
      <c r="S208" s="258" t="str">
        <f t="shared" si="37"/>
        <v/>
      </c>
    </row>
    <row r="209" spans="1:19" x14ac:dyDescent="0.25">
      <c r="A209" s="159" t="s">
        <v>424</v>
      </c>
      <c r="B209" s="162">
        <v>0</v>
      </c>
      <c r="C209" s="160">
        <v>0</v>
      </c>
      <c r="D209" s="161" t="str">
        <f t="shared" si="30"/>
        <v/>
      </c>
      <c r="E209" s="162">
        <v>96</v>
      </c>
      <c r="F209" s="160">
        <v>0</v>
      </c>
      <c r="G209" s="163">
        <f t="shared" si="31"/>
        <v>0</v>
      </c>
      <c r="H209" s="164">
        <f t="shared" ref="H209:I265" si="38">IFERROR(B209/E209-1,"")</f>
        <v>-1</v>
      </c>
      <c r="I209" s="164" t="str">
        <f t="shared" si="38"/>
        <v/>
      </c>
      <c r="J209" s="258" t="str">
        <f t="shared" si="33"/>
        <v/>
      </c>
      <c r="K209" s="162">
        <v>0</v>
      </c>
      <c r="L209" s="160">
        <v>0</v>
      </c>
      <c r="M209" s="263" t="str">
        <f t="shared" si="34"/>
        <v/>
      </c>
      <c r="N209" s="162">
        <v>96</v>
      </c>
      <c r="O209" s="160">
        <v>0</v>
      </c>
      <c r="P209" s="163">
        <f t="shared" si="35"/>
        <v>0</v>
      </c>
      <c r="Q209" s="257">
        <f t="shared" ref="Q209:R265" si="39">IFERROR(K209/N209-1,"")</f>
        <v>-1</v>
      </c>
      <c r="R209" s="257" t="str">
        <f t="shared" si="39"/>
        <v/>
      </c>
      <c r="S209" s="258" t="str">
        <f t="shared" si="37"/>
        <v/>
      </c>
    </row>
    <row r="210" spans="1:19" x14ac:dyDescent="0.25">
      <c r="A210" s="159" t="s">
        <v>401</v>
      </c>
      <c r="B210" s="162">
        <v>0</v>
      </c>
      <c r="C210" s="160">
        <v>0</v>
      </c>
      <c r="D210" s="161" t="str">
        <f t="shared" si="30"/>
        <v/>
      </c>
      <c r="E210" s="162">
        <v>1168</v>
      </c>
      <c r="F210" s="160">
        <v>867</v>
      </c>
      <c r="G210" s="163">
        <f t="shared" si="31"/>
        <v>0.7422945205479452</v>
      </c>
      <c r="H210" s="164">
        <f t="shared" si="38"/>
        <v>-1</v>
      </c>
      <c r="I210" s="164">
        <f t="shared" si="38"/>
        <v>-1</v>
      </c>
      <c r="J210" s="258" t="str">
        <f t="shared" si="33"/>
        <v/>
      </c>
      <c r="K210" s="162">
        <v>4255</v>
      </c>
      <c r="L210" s="160">
        <v>3547</v>
      </c>
      <c r="M210" s="263">
        <f t="shared" si="34"/>
        <v>0.8336075205640423</v>
      </c>
      <c r="N210" s="162">
        <v>8890</v>
      </c>
      <c r="O210" s="160">
        <v>6520</v>
      </c>
      <c r="P210" s="163">
        <f t="shared" si="35"/>
        <v>0.73340832395950506</v>
      </c>
      <c r="Q210" s="257">
        <f t="shared" si="39"/>
        <v>-0.52137232845894266</v>
      </c>
      <c r="R210" s="257">
        <f t="shared" si="39"/>
        <v>-0.45598159509202452</v>
      </c>
      <c r="S210" s="258">
        <f t="shared" si="37"/>
        <v>0.10019919660453724</v>
      </c>
    </row>
    <row r="211" spans="1:19" x14ac:dyDescent="0.25">
      <c r="A211" s="159" t="s">
        <v>508</v>
      </c>
      <c r="B211" s="162">
        <v>0</v>
      </c>
      <c r="C211" s="160">
        <v>0</v>
      </c>
      <c r="D211" s="161" t="str">
        <f t="shared" si="30"/>
        <v/>
      </c>
      <c r="E211" s="162">
        <v>0</v>
      </c>
      <c r="F211" s="160">
        <v>0</v>
      </c>
      <c r="G211" s="163" t="str">
        <f t="shared" si="31"/>
        <v/>
      </c>
      <c r="H211" s="164" t="str">
        <f t="shared" si="38"/>
        <v/>
      </c>
      <c r="I211" s="164" t="str">
        <f t="shared" si="38"/>
        <v/>
      </c>
      <c r="J211" s="258" t="str">
        <f t="shared" si="33"/>
        <v/>
      </c>
      <c r="K211" s="162">
        <v>0</v>
      </c>
      <c r="L211" s="160">
        <v>0</v>
      </c>
      <c r="M211" s="263" t="str">
        <f t="shared" si="34"/>
        <v/>
      </c>
      <c r="N211" s="162">
        <v>122</v>
      </c>
      <c r="O211" s="160">
        <v>98</v>
      </c>
      <c r="P211" s="163">
        <f t="shared" si="35"/>
        <v>0.80327868852459017</v>
      </c>
      <c r="Q211" s="257">
        <f t="shared" si="39"/>
        <v>-1</v>
      </c>
      <c r="R211" s="257">
        <f t="shared" si="39"/>
        <v>-1</v>
      </c>
      <c r="S211" s="258" t="str">
        <f t="shared" si="37"/>
        <v/>
      </c>
    </row>
    <row r="212" spans="1:19" x14ac:dyDescent="0.25">
      <c r="A212" s="159" t="s">
        <v>509</v>
      </c>
      <c r="B212" s="162">
        <v>0</v>
      </c>
      <c r="C212" s="160">
        <v>0</v>
      </c>
      <c r="D212" s="161" t="str">
        <f t="shared" si="30"/>
        <v/>
      </c>
      <c r="E212" s="162">
        <v>0</v>
      </c>
      <c r="F212" s="160">
        <v>0</v>
      </c>
      <c r="G212" s="163" t="str">
        <f t="shared" si="31"/>
        <v/>
      </c>
      <c r="H212" s="164" t="str">
        <f t="shared" si="38"/>
        <v/>
      </c>
      <c r="I212" s="164" t="str">
        <f t="shared" si="38"/>
        <v/>
      </c>
      <c r="J212" s="258" t="str">
        <f t="shared" si="33"/>
        <v/>
      </c>
      <c r="K212" s="162">
        <v>288</v>
      </c>
      <c r="L212" s="160">
        <v>100</v>
      </c>
      <c r="M212" s="263">
        <f t="shared" si="34"/>
        <v>0.34722222222222221</v>
      </c>
      <c r="N212" s="162">
        <v>0</v>
      </c>
      <c r="O212" s="160">
        <v>0</v>
      </c>
      <c r="P212" s="163" t="str">
        <f t="shared" si="35"/>
        <v/>
      </c>
      <c r="Q212" s="257" t="str">
        <f t="shared" si="39"/>
        <v/>
      </c>
      <c r="R212" s="257" t="str">
        <f t="shared" si="39"/>
        <v/>
      </c>
      <c r="S212" s="258" t="str">
        <f t="shared" si="37"/>
        <v/>
      </c>
    </row>
    <row r="213" spans="1:19" x14ac:dyDescent="0.25">
      <c r="A213" s="159" t="s">
        <v>510</v>
      </c>
      <c r="B213" s="162">
        <v>0</v>
      </c>
      <c r="C213" s="160">
        <v>0</v>
      </c>
      <c r="D213" s="161" t="str">
        <f t="shared" si="30"/>
        <v/>
      </c>
      <c r="E213" s="162">
        <v>0</v>
      </c>
      <c r="F213" s="160">
        <v>0</v>
      </c>
      <c r="G213" s="163" t="str">
        <f t="shared" si="31"/>
        <v/>
      </c>
      <c r="H213" s="164" t="str">
        <f t="shared" si="38"/>
        <v/>
      </c>
      <c r="I213" s="164" t="str">
        <f t="shared" si="38"/>
        <v/>
      </c>
      <c r="J213" s="258" t="str">
        <f t="shared" si="33"/>
        <v/>
      </c>
      <c r="K213" s="162">
        <v>68</v>
      </c>
      <c r="L213" s="160">
        <v>33</v>
      </c>
      <c r="M213" s="263">
        <f t="shared" si="34"/>
        <v>0.48529411764705882</v>
      </c>
      <c r="N213" s="162">
        <v>38</v>
      </c>
      <c r="O213" s="160">
        <v>0</v>
      </c>
      <c r="P213" s="163">
        <f t="shared" si="35"/>
        <v>0</v>
      </c>
      <c r="Q213" s="257">
        <f t="shared" si="39"/>
        <v>0.78947368421052633</v>
      </c>
      <c r="R213" s="257" t="str">
        <f t="shared" si="39"/>
        <v/>
      </c>
      <c r="S213" s="258">
        <f t="shared" si="37"/>
        <v>0.48529411764705882</v>
      </c>
    </row>
    <row r="214" spans="1:19" x14ac:dyDescent="0.25">
      <c r="A214" s="159" t="s">
        <v>402</v>
      </c>
      <c r="B214" s="162">
        <v>0</v>
      </c>
      <c r="C214" s="160">
        <v>0</v>
      </c>
      <c r="D214" s="161" t="str">
        <f t="shared" si="30"/>
        <v/>
      </c>
      <c r="E214" s="162">
        <v>68</v>
      </c>
      <c r="F214" s="160">
        <v>0</v>
      </c>
      <c r="G214" s="163">
        <f t="shared" si="31"/>
        <v>0</v>
      </c>
      <c r="H214" s="164">
        <f t="shared" si="38"/>
        <v>-1</v>
      </c>
      <c r="I214" s="164" t="str">
        <f t="shared" si="38"/>
        <v/>
      </c>
      <c r="J214" s="258" t="str">
        <f t="shared" si="33"/>
        <v/>
      </c>
      <c r="K214" s="162">
        <v>314</v>
      </c>
      <c r="L214" s="160">
        <v>74</v>
      </c>
      <c r="M214" s="263">
        <f t="shared" si="34"/>
        <v>0.2356687898089172</v>
      </c>
      <c r="N214" s="162">
        <v>136</v>
      </c>
      <c r="O214" s="160">
        <v>0</v>
      </c>
      <c r="P214" s="163">
        <f t="shared" si="35"/>
        <v>0</v>
      </c>
      <c r="Q214" s="257">
        <f t="shared" si="39"/>
        <v>1.3088235294117645</v>
      </c>
      <c r="R214" s="257" t="str">
        <f t="shared" si="39"/>
        <v/>
      </c>
      <c r="S214" s="258">
        <f t="shared" si="37"/>
        <v>0.2356687898089172</v>
      </c>
    </row>
    <row r="215" spans="1:19" x14ac:dyDescent="0.25">
      <c r="A215" s="159" t="s">
        <v>425</v>
      </c>
      <c r="B215" s="162">
        <v>0</v>
      </c>
      <c r="C215" s="160">
        <v>0</v>
      </c>
      <c r="D215" s="161" t="str">
        <f t="shared" si="30"/>
        <v/>
      </c>
      <c r="E215" s="162">
        <v>19</v>
      </c>
      <c r="F215" s="160">
        <v>13</v>
      </c>
      <c r="G215" s="163">
        <f t="shared" si="31"/>
        <v>0.68421052631578949</v>
      </c>
      <c r="H215" s="164">
        <f t="shared" si="38"/>
        <v>-1</v>
      </c>
      <c r="I215" s="164">
        <f t="shared" si="38"/>
        <v>-1</v>
      </c>
      <c r="J215" s="258" t="str">
        <f t="shared" si="33"/>
        <v/>
      </c>
      <c r="K215" s="162">
        <v>0</v>
      </c>
      <c r="L215" s="160">
        <v>0</v>
      </c>
      <c r="M215" s="263" t="str">
        <f t="shared" si="34"/>
        <v/>
      </c>
      <c r="N215" s="162">
        <v>152</v>
      </c>
      <c r="O215" s="160">
        <v>78</v>
      </c>
      <c r="P215" s="163">
        <f t="shared" si="35"/>
        <v>0.51315789473684215</v>
      </c>
      <c r="Q215" s="257">
        <f t="shared" si="39"/>
        <v>-1</v>
      </c>
      <c r="R215" s="257">
        <f t="shared" si="39"/>
        <v>-1</v>
      </c>
      <c r="S215" s="258" t="str">
        <f t="shared" si="37"/>
        <v/>
      </c>
    </row>
    <row r="216" spans="1:19" x14ac:dyDescent="0.25">
      <c r="A216" s="159" t="s">
        <v>511</v>
      </c>
      <c r="B216" s="162">
        <v>0</v>
      </c>
      <c r="C216" s="160">
        <v>0</v>
      </c>
      <c r="D216" s="161" t="str">
        <f t="shared" si="30"/>
        <v/>
      </c>
      <c r="E216" s="162">
        <v>0</v>
      </c>
      <c r="F216" s="160">
        <v>0</v>
      </c>
      <c r="G216" s="163" t="str">
        <f t="shared" si="31"/>
        <v/>
      </c>
      <c r="H216" s="164" t="str">
        <f t="shared" si="38"/>
        <v/>
      </c>
      <c r="I216" s="164" t="str">
        <f t="shared" si="38"/>
        <v/>
      </c>
      <c r="J216" s="258" t="str">
        <f t="shared" si="33"/>
        <v/>
      </c>
      <c r="K216" s="162">
        <v>50</v>
      </c>
      <c r="L216" s="160">
        <v>19</v>
      </c>
      <c r="M216" s="263">
        <f t="shared" si="34"/>
        <v>0.38</v>
      </c>
      <c r="N216" s="162">
        <v>100</v>
      </c>
      <c r="O216" s="160">
        <v>46</v>
      </c>
      <c r="P216" s="163">
        <f t="shared" si="35"/>
        <v>0.46</v>
      </c>
      <c r="Q216" s="257">
        <f t="shared" si="39"/>
        <v>-0.5</v>
      </c>
      <c r="R216" s="257">
        <f t="shared" si="39"/>
        <v>-0.58695652173913038</v>
      </c>
      <c r="S216" s="258">
        <f t="shared" si="37"/>
        <v>-8.0000000000000016E-2</v>
      </c>
    </row>
    <row r="217" spans="1:19" x14ac:dyDescent="0.25">
      <c r="A217" s="159" t="s">
        <v>512</v>
      </c>
      <c r="B217" s="162">
        <v>0</v>
      </c>
      <c r="C217" s="160">
        <v>0</v>
      </c>
      <c r="D217" s="161" t="str">
        <f t="shared" si="30"/>
        <v/>
      </c>
      <c r="E217" s="162">
        <v>0</v>
      </c>
      <c r="F217" s="160">
        <v>0</v>
      </c>
      <c r="G217" s="163" t="str">
        <f t="shared" si="31"/>
        <v/>
      </c>
      <c r="H217" s="164" t="str">
        <f t="shared" si="38"/>
        <v/>
      </c>
      <c r="I217" s="164" t="str">
        <f t="shared" si="38"/>
        <v/>
      </c>
      <c r="J217" s="258" t="str">
        <f t="shared" si="33"/>
        <v/>
      </c>
      <c r="K217" s="162">
        <v>0</v>
      </c>
      <c r="L217" s="160">
        <v>0</v>
      </c>
      <c r="M217" s="263" t="str">
        <f t="shared" si="34"/>
        <v/>
      </c>
      <c r="N217" s="162">
        <v>100</v>
      </c>
      <c r="O217" s="160">
        <v>20</v>
      </c>
      <c r="P217" s="163">
        <f t="shared" si="35"/>
        <v>0.2</v>
      </c>
      <c r="Q217" s="257">
        <f t="shared" si="39"/>
        <v>-1</v>
      </c>
      <c r="R217" s="257">
        <f t="shared" si="39"/>
        <v>-1</v>
      </c>
      <c r="S217" s="258" t="str">
        <f t="shared" si="37"/>
        <v/>
      </c>
    </row>
    <row r="218" spans="1:19" x14ac:dyDescent="0.25">
      <c r="A218" s="159" t="s">
        <v>403</v>
      </c>
      <c r="B218" s="162">
        <v>0</v>
      </c>
      <c r="C218" s="160">
        <v>0</v>
      </c>
      <c r="D218" s="161" t="str">
        <f t="shared" si="30"/>
        <v/>
      </c>
      <c r="E218" s="162">
        <v>47</v>
      </c>
      <c r="F218" s="160">
        <v>36</v>
      </c>
      <c r="G218" s="163">
        <f t="shared" si="31"/>
        <v>0.76595744680851063</v>
      </c>
      <c r="H218" s="164">
        <f t="shared" si="38"/>
        <v>-1</v>
      </c>
      <c r="I218" s="164">
        <f t="shared" si="38"/>
        <v>-1</v>
      </c>
      <c r="J218" s="258" t="str">
        <f t="shared" si="33"/>
        <v/>
      </c>
      <c r="K218" s="162">
        <v>90</v>
      </c>
      <c r="L218" s="160">
        <v>68</v>
      </c>
      <c r="M218" s="263">
        <f t="shared" si="34"/>
        <v>0.75555555555555554</v>
      </c>
      <c r="N218" s="162">
        <v>357</v>
      </c>
      <c r="O218" s="160">
        <v>266</v>
      </c>
      <c r="P218" s="163">
        <f t="shared" si="35"/>
        <v>0.74509803921568629</v>
      </c>
      <c r="Q218" s="257">
        <f t="shared" si="39"/>
        <v>-0.74789915966386555</v>
      </c>
      <c r="R218" s="257">
        <f t="shared" si="39"/>
        <v>-0.74436090225563911</v>
      </c>
      <c r="S218" s="258">
        <f t="shared" si="37"/>
        <v>1.0457516339869244E-2</v>
      </c>
    </row>
    <row r="219" spans="1:19" x14ac:dyDescent="0.25">
      <c r="A219" s="159" t="s">
        <v>513</v>
      </c>
      <c r="B219" s="162">
        <v>0</v>
      </c>
      <c r="C219" s="160">
        <v>0</v>
      </c>
      <c r="D219" s="161" t="str">
        <f t="shared" si="30"/>
        <v/>
      </c>
      <c r="E219" s="162">
        <v>0</v>
      </c>
      <c r="F219" s="160">
        <v>0</v>
      </c>
      <c r="G219" s="163" t="str">
        <f t="shared" si="31"/>
        <v/>
      </c>
      <c r="H219" s="164" t="str">
        <f t="shared" si="38"/>
        <v/>
      </c>
      <c r="I219" s="164" t="str">
        <f t="shared" si="38"/>
        <v/>
      </c>
      <c r="J219" s="258" t="str">
        <f t="shared" si="33"/>
        <v/>
      </c>
      <c r="K219" s="162">
        <v>0</v>
      </c>
      <c r="L219" s="160">
        <v>0</v>
      </c>
      <c r="M219" s="263" t="str">
        <f t="shared" si="34"/>
        <v/>
      </c>
      <c r="N219" s="162">
        <v>19</v>
      </c>
      <c r="O219" s="160">
        <v>12</v>
      </c>
      <c r="P219" s="163">
        <f t="shared" si="35"/>
        <v>0.63157894736842102</v>
      </c>
      <c r="Q219" s="257">
        <f t="shared" si="39"/>
        <v>-1</v>
      </c>
      <c r="R219" s="257">
        <f t="shared" si="39"/>
        <v>-1</v>
      </c>
      <c r="S219" s="258" t="str">
        <f t="shared" si="37"/>
        <v/>
      </c>
    </row>
    <row r="220" spans="1:19" x14ac:dyDescent="0.25">
      <c r="A220" s="159" t="s">
        <v>514</v>
      </c>
      <c r="B220" s="162">
        <v>0</v>
      </c>
      <c r="C220" s="160">
        <v>0</v>
      </c>
      <c r="D220" s="161" t="str">
        <f t="shared" si="30"/>
        <v/>
      </c>
      <c r="E220" s="162">
        <v>0</v>
      </c>
      <c r="F220" s="160">
        <v>0</v>
      </c>
      <c r="G220" s="163" t="str">
        <f t="shared" si="31"/>
        <v/>
      </c>
      <c r="H220" s="164" t="str">
        <f t="shared" si="38"/>
        <v/>
      </c>
      <c r="I220" s="164" t="str">
        <f t="shared" si="38"/>
        <v/>
      </c>
      <c r="J220" s="258" t="str">
        <f t="shared" si="33"/>
        <v/>
      </c>
      <c r="K220" s="162">
        <v>0</v>
      </c>
      <c r="L220" s="160">
        <v>0</v>
      </c>
      <c r="M220" s="263" t="str">
        <f t="shared" si="34"/>
        <v/>
      </c>
      <c r="N220" s="162">
        <v>19</v>
      </c>
      <c r="O220" s="160">
        <v>19</v>
      </c>
      <c r="P220" s="163">
        <f t="shared" si="35"/>
        <v>1</v>
      </c>
      <c r="Q220" s="257">
        <f t="shared" si="39"/>
        <v>-1</v>
      </c>
      <c r="R220" s="257">
        <f t="shared" si="39"/>
        <v>-1</v>
      </c>
      <c r="S220" s="258" t="str">
        <f t="shared" si="37"/>
        <v/>
      </c>
    </row>
    <row r="221" spans="1:19" x14ac:dyDescent="0.25">
      <c r="A221" s="159" t="s">
        <v>426</v>
      </c>
      <c r="B221" s="162">
        <v>0</v>
      </c>
      <c r="C221" s="160">
        <v>0</v>
      </c>
      <c r="D221" s="161" t="str">
        <f t="shared" si="30"/>
        <v/>
      </c>
      <c r="E221" s="162">
        <v>57</v>
      </c>
      <c r="F221" s="160">
        <v>2</v>
      </c>
      <c r="G221" s="163">
        <f t="shared" si="31"/>
        <v>3.5087719298245612E-2</v>
      </c>
      <c r="H221" s="164">
        <f t="shared" si="38"/>
        <v>-1</v>
      </c>
      <c r="I221" s="164">
        <f t="shared" si="38"/>
        <v>-1</v>
      </c>
      <c r="J221" s="258" t="str">
        <f t="shared" si="33"/>
        <v/>
      </c>
      <c r="K221" s="162">
        <v>0</v>
      </c>
      <c r="L221" s="160">
        <v>0</v>
      </c>
      <c r="M221" s="263" t="str">
        <f t="shared" si="34"/>
        <v/>
      </c>
      <c r="N221" s="162">
        <v>57</v>
      </c>
      <c r="O221" s="160">
        <v>2</v>
      </c>
      <c r="P221" s="163">
        <f t="shared" si="35"/>
        <v>3.5087719298245612E-2</v>
      </c>
      <c r="Q221" s="257">
        <f t="shared" si="39"/>
        <v>-1</v>
      </c>
      <c r="R221" s="257">
        <f t="shared" si="39"/>
        <v>-1</v>
      </c>
      <c r="S221" s="258" t="str">
        <f t="shared" si="37"/>
        <v/>
      </c>
    </row>
    <row r="222" spans="1:19" x14ac:dyDescent="0.25">
      <c r="A222" s="159" t="s">
        <v>427</v>
      </c>
      <c r="B222" s="162">
        <v>0</v>
      </c>
      <c r="C222" s="160">
        <v>0</v>
      </c>
      <c r="D222" s="161" t="str">
        <f t="shared" si="30"/>
        <v/>
      </c>
      <c r="E222" s="162">
        <v>19</v>
      </c>
      <c r="F222" s="160">
        <v>2</v>
      </c>
      <c r="G222" s="163">
        <f t="shared" si="31"/>
        <v>0.10526315789473684</v>
      </c>
      <c r="H222" s="164">
        <f t="shared" si="38"/>
        <v>-1</v>
      </c>
      <c r="I222" s="164">
        <f t="shared" si="38"/>
        <v>-1</v>
      </c>
      <c r="J222" s="258" t="str">
        <f t="shared" si="33"/>
        <v/>
      </c>
      <c r="K222" s="162">
        <v>0</v>
      </c>
      <c r="L222" s="160">
        <v>0</v>
      </c>
      <c r="M222" s="263" t="str">
        <f t="shared" si="34"/>
        <v/>
      </c>
      <c r="N222" s="162">
        <v>19</v>
      </c>
      <c r="O222" s="160">
        <v>2</v>
      </c>
      <c r="P222" s="163">
        <f t="shared" si="35"/>
        <v>0.10526315789473684</v>
      </c>
      <c r="Q222" s="257">
        <f t="shared" si="39"/>
        <v>-1</v>
      </c>
      <c r="R222" s="257">
        <f t="shared" si="39"/>
        <v>-1</v>
      </c>
      <c r="S222" s="258" t="str">
        <f t="shared" si="37"/>
        <v/>
      </c>
    </row>
    <row r="223" spans="1:19" x14ac:dyDescent="0.25">
      <c r="A223" s="159" t="s">
        <v>515</v>
      </c>
      <c r="B223" s="162">
        <v>0</v>
      </c>
      <c r="C223" s="160">
        <v>0</v>
      </c>
      <c r="D223" s="161" t="str">
        <f t="shared" si="30"/>
        <v/>
      </c>
      <c r="E223" s="162">
        <v>0</v>
      </c>
      <c r="F223" s="160">
        <v>0</v>
      </c>
      <c r="G223" s="163" t="str">
        <f t="shared" si="31"/>
        <v/>
      </c>
      <c r="H223" s="164" t="str">
        <f t="shared" si="38"/>
        <v/>
      </c>
      <c r="I223" s="164" t="str">
        <f t="shared" si="38"/>
        <v/>
      </c>
      <c r="J223" s="258" t="str">
        <f t="shared" si="33"/>
        <v/>
      </c>
      <c r="K223" s="162">
        <v>5</v>
      </c>
      <c r="L223" s="160">
        <v>5</v>
      </c>
      <c r="M223" s="263">
        <f t="shared" si="34"/>
        <v>1</v>
      </c>
      <c r="N223" s="162">
        <v>42</v>
      </c>
      <c r="O223" s="160">
        <v>5</v>
      </c>
      <c r="P223" s="163">
        <f t="shared" si="35"/>
        <v>0.11904761904761904</v>
      </c>
      <c r="Q223" s="257">
        <f t="shared" si="39"/>
        <v>-0.88095238095238093</v>
      </c>
      <c r="R223" s="257">
        <f t="shared" si="39"/>
        <v>0</v>
      </c>
      <c r="S223" s="258">
        <f t="shared" si="37"/>
        <v>0.88095238095238093</v>
      </c>
    </row>
    <row r="224" spans="1:19" x14ac:dyDescent="0.25">
      <c r="A224" s="159" t="s">
        <v>516</v>
      </c>
      <c r="B224" s="162">
        <v>0</v>
      </c>
      <c r="C224" s="160">
        <v>0</v>
      </c>
      <c r="D224" s="161" t="str">
        <f t="shared" si="30"/>
        <v/>
      </c>
      <c r="E224" s="162">
        <v>0</v>
      </c>
      <c r="F224" s="160">
        <v>0</v>
      </c>
      <c r="G224" s="163" t="str">
        <f t="shared" si="31"/>
        <v/>
      </c>
      <c r="H224" s="164" t="str">
        <f t="shared" si="38"/>
        <v/>
      </c>
      <c r="I224" s="164" t="str">
        <f t="shared" si="38"/>
        <v/>
      </c>
      <c r="J224" s="258" t="str">
        <f t="shared" si="33"/>
        <v/>
      </c>
      <c r="K224" s="162">
        <v>19</v>
      </c>
      <c r="L224" s="160">
        <v>12</v>
      </c>
      <c r="M224" s="263">
        <f t="shared" si="34"/>
        <v>0.63157894736842102</v>
      </c>
      <c r="N224" s="162">
        <v>0</v>
      </c>
      <c r="O224" s="160">
        <v>0</v>
      </c>
      <c r="P224" s="163" t="str">
        <f t="shared" si="35"/>
        <v/>
      </c>
      <c r="Q224" s="257" t="str">
        <f t="shared" si="39"/>
        <v/>
      </c>
      <c r="R224" s="257" t="str">
        <f t="shared" si="39"/>
        <v/>
      </c>
      <c r="S224" s="258" t="str">
        <f t="shared" si="37"/>
        <v/>
      </c>
    </row>
    <row r="225" spans="1:19" x14ac:dyDescent="0.25">
      <c r="A225" s="159" t="s">
        <v>404</v>
      </c>
      <c r="B225" s="162">
        <v>0</v>
      </c>
      <c r="C225" s="160">
        <v>0</v>
      </c>
      <c r="D225" s="161" t="str">
        <f t="shared" si="30"/>
        <v/>
      </c>
      <c r="E225" s="162">
        <v>38</v>
      </c>
      <c r="F225" s="160">
        <v>9</v>
      </c>
      <c r="G225" s="163">
        <f t="shared" si="31"/>
        <v>0.23684210526315788</v>
      </c>
      <c r="H225" s="164">
        <f t="shared" si="38"/>
        <v>-1</v>
      </c>
      <c r="I225" s="164">
        <f t="shared" si="38"/>
        <v>-1</v>
      </c>
      <c r="J225" s="258" t="str">
        <f t="shared" si="33"/>
        <v/>
      </c>
      <c r="K225" s="162">
        <v>38</v>
      </c>
      <c r="L225" s="160">
        <v>0</v>
      </c>
      <c r="M225" s="263">
        <f t="shared" si="34"/>
        <v>0</v>
      </c>
      <c r="N225" s="162">
        <v>76</v>
      </c>
      <c r="O225" s="160">
        <v>14</v>
      </c>
      <c r="P225" s="163">
        <f t="shared" si="35"/>
        <v>0.18421052631578946</v>
      </c>
      <c r="Q225" s="257">
        <f t="shared" si="39"/>
        <v>-0.5</v>
      </c>
      <c r="R225" s="257">
        <f t="shared" si="39"/>
        <v>-1</v>
      </c>
      <c r="S225" s="258">
        <f t="shared" si="37"/>
        <v>-0.18421052631578946</v>
      </c>
    </row>
    <row r="226" spans="1:19" x14ac:dyDescent="0.25">
      <c r="A226" s="159" t="s">
        <v>517</v>
      </c>
      <c r="B226" s="162">
        <v>0</v>
      </c>
      <c r="C226" s="160">
        <v>0</v>
      </c>
      <c r="D226" s="161" t="str">
        <f t="shared" si="30"/>
        <v/>
      </c>
      <c r="E226" s="162">
        <v>0</v>
      </c>
      <c r="F226" s="160">
        <v>0</v>
      </c>
      <c r="G226" s="163" t="str">
        <f t="shared" si="31"/>
        <v/>
      </c>
      <c r="H226" s="164" t="str">
        <f t="shared" si="38"/>
        <v/>
      </c>
      <c r="I226" s="164" t="str">
        <f t="shared" si="38"/>
        <v/>
      </c>
      <c r="J226" s="258" t="str">
        <f t="shared" si="33"/>
        <v/>
      </c>
      <c r="K226" s="162">
        <v>57</v>
      </c>
      <c r="L226" s="160">
        <v>4</v>
      </c>
      <c r="M226" s="263">
        <f t="shared" si="34"/>
        <v>7.0175438596491224E-2</v>
      </c>
      <c r="N226" s="162">
        <v>114</v>
      </c>
      <c r="O226" s="160">
        <v>0</v>
      </c>
      <c r="P226" s="163">
        <f t="shared" si="35"/>
        <v>0</v>
      </c>
      <c r="Q226" s="257">
        <f t="shared" si="39"/>
        <v>-0.5</v>
      </c>
      <c r="R226" s="257" t="str">
        <f t="shared" si="39"/>
        <v/>
      </c>
      <c r="S226" s="258">
        <f t="shared" si="37"/>
        <v>7.0175438596491224E-2</v>
      </c>
    </row>
    <row r="227" spans="1:19" x14ac:dyDescent="0.25">
      <c r="A227" s="159" t="s">
        <v>518</v>
      </c>
      <c r="B227" s="162">
        <v>0</v>
      </c>
      <c r="C227" s="160">
        <v>0</v>
      </c>
      <c r="D227" s="161" t="str">
        <f t="shared" si="30"/>
        <v/>
      </c>
      <c r="E227" s="162">
        <v>0</v>
      </c>
      <c r="F227" s="160">
        <v>0</v>
      </c>
      <c r="G227" s="163" t="str">
        <f t="shared" si="31"/>
        <v/>
      </c>
      <c r="H227" s="164" t="str">
        <f t="shared" si="38"/>
        <v/>
      </c>
      <c r="I227" s="164" t="str">
        <f t="shared" si="38"/>
        <v/>
      </c>
      <c r="J227" s="258" t="str">
        <f t="shared" si="33"/>
        <v/>
      </c>
      <c r="K227" s="162">
        <v>19</v>
      </c>
      <c r="L227" s="160">
        <v>1</v>
      </c>
      <c r="M227" s="263">
        <f t="shared" si="34"/>
        <v>5.2631578947368418E-2</v>
      </c>
      <c r="N227" s="162">
        <v>0</v>
      </c>
      <c r="O227" s="160">
        <v>0</v>
      </c>
      <c r="P227" s="163" t="str">
        <f t="shared" si="35"/>
        <v/>
      </c>
      <c r="Q227" s="257" t="str">
        <f t="shared" si="39"/>
        <v/>
      </c>
      <c r="R227" s="257" t="str">
        <f t="shared" si="39"/>
        <v/>
      </c>
      <c r="S227" s="258" t="str">
        <f t="shared" si="37"/>
        <v/>
      </c>
    </row>
    <row r="228" spans="1:19" x14ac:dyDescent="0.25">
      <c r="A228" s="159" t="s">
        <v>519</v>
      </c>
      <c r="B228" s="162">
        <v>0</v>
      </c>
      <c r="C228" s="160">
        <v>0</v>
      </c>
      <c r="D228" s="161" t="str">
        <f t="shared" si="30"/>
        <v/>
      </c>
      <c r="E228" s="162">
        <v>0</v>
      </c>
      <c r="F228" s="160">
        <v>0</v>
      </c>
      <c r="G228" s="163" t="str">
        <f t="shared" si="31"/>
        <v/>
      </c>
      <c r="H228" s="164" t="str">
        <f t="shared" si="38"/>
        <v/>
      </c>
      <c r="I228" s="164" t="str">
        <f t="shared" si="38"/>
        <v/>
      </c>
      <c r="J228" s="258" t="str">
        <f t="shared" si="33"/>
        <v/>
      </c>
      <c r="K228" s="162">
        <v>0</v>
      </c>
      <c r="L228" s="160">
        <v>0</v>
      </c>
      <c r="M228" s="263" t="str">
        <f t="shared" si="34"/>
        <v/>
      </c>
      <c r="N228" s="162">
        <v>19</v>
      </c>
      <c r="O228" s="160">
        <v>3</v>
      </c>
      <c r="P228" s="163">
        <f t="shared" si="35"/>
        <v>0.15789473684210525</v>
      </c>
      <c r="Q228" s="257">
        <f t="shared" si="39"/>
        <v>-1</v>
      </c>
      <c r="R228" s="257">
        <f t="shared" si="39"/>
        <v>-1</v>
      </c>
      <c r="S228" s="258" t="str">
        <f t="shared" si="37"/>
        <v/>
      </c>
    </row>
    <row r="229" spans="1:19" x14ac:dyDescent="0.25">
      <c r="A229" s="159" t="s">
        <v>520</v>
      </c>
      <c r="B229" s="162">
        <v>0</v>
      </c>
      <c r="C229" s="160">
        <v>0</v>
      </c>
      <c r="D229" s="161" t="str">
        <f t="shared" si="30"/>
        <v/>
      </c>
      <c r="E229" s="162">
        <v>0</v>
      </c>
      <c r="F229" s="160">
        <v>0</v>
      </c>
      <c r="G229" s="163" t="str">
        <f t="shared" si="31"/>
        <v/>
      </c>
      <c r="H229" s="164" t="str">
        <f t="shared" si="38"/>
        <v/>
      </c>
      <c r="I229" s="164" t="str">
        <f t="shared" si="38"/>
        <v/>
      </c>
      <c r="J229" s="258" t="str">
        <f t="shared" si="33"/>
        <v/>
      </c>
      <c r="K229" s="162">
        <v>19</v>
      </c>
      <c r="L229" s="160">
        <v>1</v>
      </c>
      <c r="M229" s="263">
        <f t="shared" si="34"/>
        <v>5.2631578947368418E-2</v>
      </c>
      <c r="N229" s="162">
        <v>19</v>
      </c>
      <c r="O229" s="160">
        <v>4</v>
      </c>
      <c r="P229" s="163">
        <f t="shared" si="35"/>
        <v>0.21052631578947367</v>
      </c>
      <c r="Q229" s="257">
        <f t="shared" si="39"/>
        <v>0</v>
      </c>
      <c r="R229" s="257">
        <f t="shared" si="39"/>
        <v>-0.75</v>
      </c>
      <c r="S229" s="258">
        <f t="shared" si="37"/>
        <v>-0.15789473684210525</v>
      </c>
    </row>
    <row r="230" spans="1:19" x14ac:dyDescent="0.25">
      <c r="A230" s="159" t="s">
        <v>521</v>
      </c>
      <c r="B230" s="162">
        <v>0</v>
      </c>
      <c r="C230" s="160">
        <v>0</v>
      </c>
      <c r="D230" s="161" t="str">
        <f t="shared" si="30"/>
        <v/>
      </c>
      <c r="E230" s="162">
        <v>0</v>
      </c>
      <c r="F230" s="160">
        <v>0</v>
      </c>
      <c r="G230" s="163" t="str">
        <f t="shared" si="31"/>
        <v/>
      </c>
      <c r="H230" s="164" t="str">
        <f t="shared" si="38"/>
        <v/>
      </c>
      <c r="I230" s="164" t="str">
        <f t="shared" si="38"/>
        <v/>
      </c>
      <c r="J230" s="258" t="str">
        <f t="shared" si="33"/>
        <v/>
      </c>
      <c r="K230" s="162">
        <v>0</v>
      </c>
      <c r="L230" s="160">
        <v>0</v>
      </c>
      <c r="M230" s="263" t="str">
        <f t="shared" si="34"/>
        <v/>
      </c>
      <c r="N230" s="162">
        <v>76</v>
      </c>
      <c r="O230" s="160">
        <v>47</v>
      </c>
      <c r="P230" s="163">
        <f t="shared" si="35"/>
        <v>0.61842105263157898</v>
      </c>
      <c r="Q230" s="257">
        <f t="shared" si="39"/>
        <v>-1</v>
      </c>
      <c r="R230" s="257">
        <f t="shared" si="39"/>
        <v>-1</v>
      </c>
      <c r="S230" s="258" t="str">
        <f t="shared" si="37"/>
        <v/>
      </c>
    </row>
    <row r="231" spans="1:19" x14ac:dyDescent="0.25">
      <c r="A231" s="159" t="s">
        <v>522</v>
      </c>
      <c r="B231" s="162">
        <v>0</v>
      </c>
      <c r="C231" s="160">
        <v>0</v>
      </c>
      <c r="D231" s="161" t="str">
        <f t="shared" si="30"/>
        <v/>
      </c>
      <c r="E231" s="162">
        <v>0</v>
      </c>
      <c r="F231" s="160">
        <v>0</v>
      </c>
      <c r="G231" s="163" t="str">
        <f t="shared" si="31"/>
        <v/>
      </c>
      <c r="H231" s="164" t="str">
        <f t="shared" si="38"/>
        <v/>
      </c>
      <c r="I231" s="164" t="str">
        <f t="shared" si="38"/>
        <v/>
      </c>
      <c r="J231" s="258" t="str">
        <f t="shared" si="33"/>
        <v/>
      </c>
      <c r="K231" s="162">
        <v>1660</v>
      </c>
      <c r="L231" s="160">
        <v>1171</v>
      </c>
      <c r="M231" s="263">
        <f t="shared" si="34"/>
        <v>0.70542168674698791</v>
      </c>
      <c r="N231" s="162">
        <v>2160</v>
      </c>
      <c r="O231" s="160">
        <v>1343</v>
      </c>
      <c r="P231" s="163">
        <f t="shared" si="35"/>
        <v>0.62175925925925923</v>
      </c>
      <c r="Q231" s="257">
        <f t="shared" si="39"/>
        <v>-0.23148148148148151</v>
      </c>
      <c r="R231" s="257">
        <f t="shared" si="39"/>
        <v>-0.12807148175725991</v>
      </c>
      <c r="S231" s="258">
        <f t="shared" si="37"/>
        <v>8.3662427487728674E-2</v>
      </c>
    </row>
    <row r="232" spans="1:19" x14ac:dyDescent="0.25">
      <c r="A232" s="159" t="s">
        <v>523</v>
      </c>
      <c r="B232" s="162">
        <v>0</v>
      </c>
      <c r="C232" s="160">
        <v>0</v>
      </c>
      <c r="D232" s="161" t="str">
        <f t="shared" si="30"/>
        <v/>
      </c>
      <c r="E232" s="162">
        <v>0</v>
      </c>
      <c r="F232" s="160">
        <v>0</v>
      </c>
      <c r="G232" s="163" t="str">
        <f t="shared" si="31"/>
        <v/>
      </c>
      <c r="H232" s="164" t="str">
        <f t="shared" si="38"/>
        <v/>
      </c>
      <c r="I232" s="164" t="str">
        <f t="shared" si="38"/>
        <v/>
      </c>
      <c r="J232" s="258" t="str">
        <f t="shared" si="33"/>
        <v/>
      </c>
      <c r="K232" s="162">
        <v>40</v>
      </c>
      <c r="L232" s="160">
        <v>4</v>
      </c>
      <c r="M232" s="263">
        <f t="shared" si="34"/>
        <v>0.1</v>
      </c>
      <c r="N232" s="162">
        <v>228</v>
      </c>
      <c r="O232" s="160">
        <v>50</v>
      </c>
      <c r="P232" s="163">
        <f t="shared" si="35"/>
        <v>0.21929824561403508</v>
      </c>
      <c r="Q232" s="257">
        <f t="shared" si="39"/>
        <v>-0.82456140350877194</v>
      </c>
      <c r="R232" s="257">
        <f t="shared" si="39"/>
        <v>-0.92</v>
      </c>
      <c r="S232" s="258">
        <f t="shared" si="37"/>
        <v>-0.11929824561403507</v>
      </c>
    </row>
    <row r="233" spans="1:19" x14ac:dyDescent="0.25">
      <c r="A233" s="159" t="s">
        <v>524</v>
      </c>
      <c r="B233" s="162">
        <v>0</v>
      </c>
      <c r="C233" s="160">
        <v>0</v>
      </c>
      <c r="D233" s="161" t="str">
        <f t="shared" si="30"/>
        <v/>
      </c>
      <c r="E233" s="162">
        <v>0</v>
      </c>
      <c r="F233" s="160">
        <v>0</v>
      </c>
      <c r="G233" s="163" t="str">
        <f t="shared" si="31"/>
        <v/>
      </c>
      <c r="H233" s="164" t="str">
        <f t="shared" si="38"/>
        <v/>
      </c>
      <c r="I233" s="164" t="str">
        <f t="shared" si="38"/>
        <v/>
      </c>
      <c r="J233" s="258" t="str">
        <f t="shared" si="33"/>
        <v/>
      </c>
      <c r="K233" s="162">
        <v>19</v>
      </c>
      <c r="L233" s="160">
        <v>8</v>
      </c>
      <c r="M233" s="263">
        <f t="shared" si="34"/>
        <v>0.42105263157894735</v>
      </c>
      <c r="N233" s="162">
        <v>0</v>
      </c>
      <c r="O233" s="160">
        <v>0</v>
      </c>
      <c r="P233" s="163" t="str">
        <f t="shared" si="35"/>
        <v/>
      </c>
      <c r="Q233" s="257" t="str">
        <f t="shared" si="39"/>
        <v/>
      </c>
      <c r="R233" s="257" t="str">
        <f t="shared" si="39"/>
        <v/>
      </c>
      <c r="S233" s="258" t="str">
        <f t="shared" si="37"/>
        <v/>
      </c>
    </row>
    <row r="234" spans="1:19" x14ac:dyDescent="0.25">
      <c r="A234" s="159" t="s">
        <v>525</v>
      </c>
      <c r="B234" s="162">
        <v>0</v>
      </c>
      <c r="C234" s="160">
        <v>0</v>
      </c>
      <c r="D234" s="161" t="str">
        <f t="shared" si="30"/>
        <v/>
      </c>
      <c r="E234" s="162">
        <v>0</v>
      </c>
      <c r="F234" s="160">
        <v>0</v>
      </c>
      <c r="G234" s="163" t="str">
        <f t="shared" si="31"/>
        <v/>
      </c>
      <c r="H234" s="164" t="str">
        <f t="shared" si="38"/>
        <v/>
      </c>
      <c r="I234" s="164" t="str">
        <f t="shared" si="38"/>
        <v/>
      </c>
      <c r="J234" s="258" t="str">
        <f t="shared" si="33"/>
        <v/>
      </c>
      <c r="K234" s="162">
        <v>19</v>
      </c>
      <c r="L234" s="160">
        <v>0</v>
      </c>
      <c r="M234" s="263">
        <f t="shared" si="34"/>
        <v>0</v>
      </c>
      <c r="N234" s="162">
        <v>19</v>
      </c>
      <c r="O234" s="160">
        <v>5</v>
      </c>
      <c r="P234" s="163">
        <f t="shared" si="35"/>
        <v>0.26315789473684209</v>
      </c>
      <c r="Q234" s="257">
        <f t="shared" si="39"/>
        <v>0</v>
      </c>
      <c r="R234" s="257">
        <f t="shared" si="39"/>
        <v>-1</v>
      </c>
      <c r="S234" s="258">
        <f t="shared" si="37"/>
        <v>-0.26315789473684209</v>
      </c>
    </row>
    <row r="235" spans="1:19" x14ac:dyDescent="0.25">
      <c r="A235" s="159" t="s">
        <v>405</v>
      </c>
      <c r="B235" s="162">
        <v>0</v>
      </c>
      <c r="C235" s="160">
        <v>0</v>
      </c>
      <c r="D235" s="161" t="str">
        <f t="shared" si="30"/>
        <v/>
      </c>
      <c r="E235" s="162">
        <v>19</v>
      </c>
      <c r="F235" s="160">
        <v>1</v>
      </c>
      <c r="G235" s="163">
        <f t="shared" si="31"/>
        <v>5.2631578947368418E-2</v>
      </c>
      <c r="H235" s="164">
        <f t="shared" si="38"/>
        <v>-1</v>
      </c>
      <c r="I235" s="164">
        <f t="shared" si="38"/>
        <v>-1</v>
      </c>
      <c r="J235" s="258" t="str">
        <f t="shared" si="33"/>
        <v/>
      </c>
      <c r="K235" s="162">
        <v>19</v>
      </c>
      <c r="L235" s="160">
        <v>0</v>
      </c>
      <c r="M235" s="263">
        <f t="shared" si="34"/>
        <v>0</v>
      </c>
      <c r="N235" s="162">
        <v>19</v>
      </c>
      <c r="O235" s="160">
        <v>1</v>
      </c>
      <c r="P235" s="163">
        <f t="shared" si="35"/>
        <v>5.2631578947368418E-2</v>
      </c>
      <c r="Q235" s="257">
        <f t="shared" si="39"/>
        <v>0</v>
      </c>
      <c r="R235" s="257">
        <f t="shared" si="39"/>
        <v>-1</v>
      </c>
      <c r="S235" s="258">
        <f t="shared" si="37"/>
        <v>-5.2631578947368418E-2</v>
      </c>
    </row>
    <row r="236" spans="1:19" x14ac:dyDescent="0.25">
      <c r="A236" s="159" t="s">
        <v>526</v>
      </c>
      <c r="B236" s="162">
        <v>0</v>
      </c>
      <c r="C236" s="160">
        <v>0</v>
      </c>
      <c r="D236" s="161" t="str">
        <f t="shared" si="30"/>
        <v/>
      </c>
      <c r="E236" s="162">
        <v>0</v>
      </c>
      <c r="F236" s="160">
        <v>0</v>
      </c>
      <c r="G236" s="163" t="str">
        <f t="shared" si="31"/>
        <v/>
      </c>
      <c r="H236" s="164" t="str">
        <f t="shared" si="38"/>
        <v/>
      </c>
      <c r="I236" s="164" t="str">
        <f t="shared" si="38"/>
        <v/>
      </c>
      <c r="J236" s="258" t="str">
        <f t="shared" si="33"/>
        <v/>
      </c>
      <c r="K236" s="162">
        <v>19</v>
      </c>
      <c r="L236" s="160">
        <v>1</v>
      </c>
      <c r="M236" s="263">
        <f t="shared" si="34"/>
        <v>5.2631578947368418E-2</v>
      </c>
      <c r="N236" s="162">
        <v>19</v>
      </c>
      <c r="O236" s="160">
        <v>18</v>
      </c>
      <c r="P236" s="163">
        <f t="shared" si="35"/>
        <v>0.94736842105263153</v>
      </c>
      <c r="Q236" s="257">
        <f t="shared" si="39"/>
        <v>0</v>
      </c>
      <c r="R236" s="257">
        <f t="shared" si="39"/>
        <v>-0.94444444444444442</v>
      </c>
      <c r="S236" s="258">
        <f t="shared" si="37"/>
        <v>-0.89473684210526305</v>
      </c>
    </row>
    <row r="237" spans="1:19" x14ac:dyDescent="0.25">
      <c r="A237" s="159" t="s">
        <v>406</v>
      </c>
      <c r="B237" s="162">
        <v>0</v>
      </c>
      <c r="C237" s="160">
        <v>0</v>
      </c>
      <c r="D237" s="161" t="str">
        <f t="shared" si="30"/>
        <v/>
      </c>
      <c r="E237" s="162">
        <v>19</v>
      </c>
      <c r="F237" s="160">
        <v>0</v>
      </c>
      <c r="G237" s="163">
        <f t="shared" si="31"/>
        <v>0</v>
      </c>
      <c r="H237" s="164">
        <f t="shared" si="38"/>
        <v>-1</v>
      </c>
      <c r="I237" s="164" t="str">
        <f t="shared" si="38"/>
        <v/>
      </c>
      <c r="J237" s="258" t="str">
        <f t="shared" si="33"/>
        <v/>
      </c>
      <c r="K237" s="162">
        <v>136</v>
      </c>
      <c r="L237" s="160">
        <v>10</v>
      </c>
      <c r="M237" s="263">
        <f t="shared" si="34"/>
        <v>7.3529411764705885E-2</v>
      </c>
      <c r="N237" s="162">
        <v>382</v>
      </c>
      <c r="O237" s="160">
        <v>24</v>
      </c>
      <c r="P237" s="163">
        <f t="shared" si="35"/>
        <v>6.2827225130890049E-2</v>
      </c>
      <c r="Q237" s="257">
        <f t="shared" si="39"/>
        <v>-0.64397905759162311</v>
      </c>
      <c r="R237" s="257">
        <f t="shared" si="39"/>
        <v>-0.58333333333333326</v>
      </c>
      <c r="S237" s="258">
        <f t="shared" si="37"/>
        <v>1.0702186633815836E-2</v>
      </c>
    </row>
    <row r="238" spans="1:19" x14ac:dyDescent="0.25">
      <c r="A238" s="159" t="s">
        <v>527</v>
      </c>
      <c r="B238" s="162">
        <v>0</v>
      </c>
      <c r="C238" s="160">
        <v>0</v>
      </c>
      <c r="D238" s="161" t="str">
        <f t="shared" si="30"/>
        <v/>
      </c>
      <c r="E238" s="162">
        <v>0</v>
      </c>
      <c r="F238" s="160">
        <v>0</v>
      </c>
      <c r="G238" s="163" t="str">
        <f t="shared" si="31"/>
        <v/>
      </c>
      <c r="H238" s="164" t="str">
        <f t="shared" si="38"/>
        <v/>
      </c>
      <c r="I238" s="164" t="str">
        <f t="shared" si="38"/>
        <v/>
      </c>
      <c r="J238" s="258" t="str">
        <f t="shared" si="33"/>
        <v/>
      </c>
      <c r="K238" s="162">
        <v>10</v>
      </c>
      <c r="L238" s="160">
        <v>10</v>
      </c>
      <c r="M238" s="263">
        <f t="shared" si="34"/>
        <v>1</v>
      </c>
      <c r="N238" s="162">
        <v>19</v>
      </c>
      <c r="O238" s="160">
        <v>0</v>
      </c>
      <c r="P238" s="163">
        <f t="shared" si="35"/>
        <v>0</v>
      </c>
      <c r="Q238" s="257">
        <f t="shared" si="39"/>
        <v>-0.47368421052631582</v>
      </c>
      <c r="R238" s="257" t="str">
        <f t="shared" si="39"/>
        <v/>
      </c>
      <c r="S238" s="258">
        <f t="shared" si="37"/>
        <v>1</v>
      </c>
    </row>
    <row r="239" spans="1:19" x14ac:dyDescent="0.25">
      <c r="A239" s="159" t="s">
        <v>428</v>
      </c>
      <c r="B239" s="162">
        <v>0</v>
      </c>
      <c r="C239" s="160">
        <v>0</v>
      </c>
      <c r="D239" s="161" t="str">
        <f t="shared" si="30"/>
        <v/>
      </c>
      <c r="E239" s="162">
        <v>19</v>
      </c>
      <c r="F239" s="160">
        <v>18</v>
      </c>
      <c r="G239" s="163">
        <f t="shared" si="31"/>
        <v>0.94736842105263153</v>
      </c>
      <c r="H239" s="164">
        <f t="shared" si="38"/>
        <v>-1</v>
      </c>
      <c r="I239" s="164">
        <f t="shared" si="38"/>
        <v>-1</v>
      </c>
      <c r="J239" s="258" t="str">
        <f t="shared" si="33"/>
        <v/>
      </c>
      <c r="K239" s="162">
        <v>0</v>
      </c>
      <c r="L239" s="160">
        <v>0</v>
      </c>
      <c r="M239" s="263" t="str">
        <f t="shared" si="34"/>
        <v/>
      </c>
      <c r="N239" s="162">
        <v>19</v>
      </c>
      <c r="O239" s="160">
        <v>18</v>
      </c>
      <c r="P239" s="163">
        <f t="shared" si="35"/>
        <v>0.94736842105263153</v>
      </c>
      <c r="Q239" s="257">
        <f t="shared" si="39"/>
        <v>-1</v>
      </c>
      <c r="R239" s="257">
        <f t="shared" si="39"/>
        <v>-1</v>
      </c>
      <c r="S239" s="258" t="str">
        <f t="shared" si="37"/>
        <v/>
      </c>
    </row>
    <row r="240" spans="1:19" x14ac:dyDescent="0.25">
      <c r="A240" s="159" t="s">
        <v>528</v>
      </c>
      <c r="B240" s="162">
        <v>0</v>
      </c>
      <c r="C240" s="160">
        <v>0</v>
      </c>
      <c r="D240" s="161" t="str">
        <f t="shared" si="30"/>
        <v/>
      </c>
      <c r="E240" s="162">
        <v>0</v>
      </c>
      <c r="F240" s="160">
        <v>0</v>
      </c>
      <c r="G240" s="163" t="str">
        <f t="shared" si="31"/>
        <v/>
      </c>
      <c r="H240" s="164" t="str">
        <f t="shared" si="38"/>
        <v/>
      </c>
      <c r="I240" s="164" t="str">
        <f t="shared" si="38"/>
        <v/>
      </c>
      <c r="J240" s="258" t="str">
        <f t="shared" si="33"/>
        <v/>
      </c>
      <c r="K240" s="162">
        <v>38</v>
      </c>
      <c r="L240" s="160">
        <v>6</v>
      </c>
      <c r="M240" s="263">
        <f t="shared" si="34"/>
        <v>0.15789473684210525</v>
      </c>
      <c r="N240" s="162">
        <v>0</v>
      </c>
      <c r="O240" s="160">
        <v>0</v>
      </c>
      <c r="P240" s="163" t="str">
        <f t="shared" si="35"/>
        <v/>
      </c>
      <c r="Q240" s="257" t="str">
        <f t="shared" si="39"/>
        <v/>
      </c>
      <c r="R240" s="257" t="str">
        <f t="shared" si="39"/>
        <v/>
      </c>
      <c r="S240" s="258" t="str">
        <f t="shared" si="37"/>
        <v/>
      </c>
    </row>
    <row r="241" spans="1:19" x14ac:dyDescent="0.25">
      <c r="A241" s="159" t="s">
        <v>529</v>
      </c>
      <c r="B241" s="162">
        <v>0</v>
      </c>
      <c r="C241" s="160">
        <v>0</v>
      </c>
      <c r="D241" s="161" t="str">
        <f t="shared" si="30"/>
        <v/>
      </c>
      <c r="E241" s="162">
        <v>0</v>
      </c>
      <c r="F241" s="160">
        <v>0</v>
      </c>
      <c r="G241" s="163" t="str">
        <f t="shared" si="31"/>
        <v/>
      </c>
      <c r="H241" s="164" t="str">
        <f t="shared" si="38"/>
        <v/>
      </c>
      <c r="I241" s="164" t="str">
        <f t="shared" si="38"/>
        <v/>
      </c>
      <c r="J241" s="258" t="str">
        <f t="shared" si="33"/>
        <v/>
      </c>
      <c r="K241" s="162">
        <v>0</v>
      </c>
      <c r="L241" s="160">
        <v>0</v>
      </c>
      <c r="M241" s="263" t="str">
        <f t="shared" si="34"/>
        <v/>
      </c>
      <c r="N241" s="162">
        <v>19</v>
      </c>
      <c r="O241" s="160">
        <v>16</v>
      </c>
      <c r="P241" s="163">
        <f t="shared" si="35"/>
        <v>0.84210526315789469</v>
      </c>
      <c r="Q241" s="257">
        <f t="shared" si="39"/>
        <v>-1</v>
      </c>
      <c r="R241" s="257">
        <f t="shared" si="39"/>
        <v>-1</v>
      </c>
      <c r="S241" s="258" t="str">
        <f t="shared" si="37"/>
        <v/>
      </c>
    </row>
    <row r="242" spans="1:19" x14ac:dyDescent="0.25">
      <c r="A242" s="159" t="s">
        <v>530</v>
      </c>
      <c r="B242" s="162">
        <v>0</v>
      </c>
      <c r="C242" s="160">
        <v>0</v>
      </c>
      <c r="D242" s="161" t="str">
        <f t="shared" si="30"/>
        <v/>
      </c>
      <c r="E242" s="162">
        <v>0</v>
      </c>
      <c r="F242" s="160">
        <v>0</v>
      </c>
      <c r="G242" s="163" t="str">
        <f t="shared" si="31"/>
        <v/>
      </c>
      <c r="H242" s="164" t="str">
        <f t="shared" si="38"/>
        <v/>
      </c>
      <c r="I242" s="164" t="str">
        <f t="shared" si="38"/>
        <v/>
      </c>
      <c r="J242" s="258" t="str">
        <f t="shared" si="33"/>
        <v/>
      </c>
      <c r="K242" s="162">
        <v>97</v>
      </c>
      <c r="L242" s="160">
        <v>10</v>
      </c>
      <c r="M242" s="263">
        <f t="shared" si="34"/>
        <v>0.10309278350515463</v>
      </c>
      <c r="N242" s="162">
        <v>0</v>
      </c>
      <c r="O242" s="160">
        <v>0</v>
      </c>
      <c r="P242" s="163" t="str">
        <f t="shared" si="35"/>
        <v/>
      </c>
      <c r="Q242" s="257" t="str">
        <f t="shared" si="39"/>
        <v/>
      </c>
      <c r="R242" s="257" t="str">
        <f t="shared" si="39"/>
        <v/>
      </c>
      <c r="S242" s="258" t="str">
        <f t="shared" si="37"/>
        <v/>
      </c>
    </row>
    <row r="243" spans="1:19" x14ac:dyDescent="0.25">
      <c r="A243" s="159" t="s">
        <v>531</v>
      </c>
      <c r="B243" s="162">
        <v>0</v>
      </c>
      <c r="C243" s="160">
        <v>0</v>
      </c>
      <c r="D243" s="161" t="str">
        <f t="shared" si="30"/>
        <v/>
      </c>
      <c r="E243" s="162">
        <v>0</v>
      </c>
      <c r="F243" s="160">
        <v>0</v>
      </c>
      <c r="G243" s="163" t="str">
        <f t="shared" si="31"/>
        <v/>
      </c>
      <c r="H243" s="164" t="str">
        <f t="shared" si="38"/>
        <v/>
      </c>
      <c r="I243" s="164" t="str">
        <f t="shared" si="38"/>
        <v/>
      </c>
      <c r="J243" s="258" t="str">
        <f t="shared" si="33"/>
        <v/>
      </c>
      <c r="K243" s="162">
        <v>42</v>
      </c>
      <c r="L243" s="160">
        <v>6</v>
      </c>
      <c r="M243" s="263">
        <f t="shared" si="34"/>
        <v>0.14285714285714285</v>
      </c>
      <c r="N243" s="162">
        <v>0</v>
      </c>
      <c r="O243" s="160">
        <v>0</v>
      </c>
      <c r="P243" s="163" t="str">
        <f t="shared" si="35"/>
        <v/>
      </c>
      <c r="Q243" s="257" t="str">
        <f t="shared" si="39"/>
        <v/>
      </c>
      <c r="R243" s="257" t="str">
        <f t="shared" si="39"/>
        <v/>
      </c>
      <c r="S243" s="258" t="str">
        <f t="shared" si="37"/>
        <v/>
      </c>
    </row>
    <row r="244" spans="1:19" x14ac:dyDescent="0.25">
      <c r="A244" s="159" t="s">
        <v>532</v>
      </c>
      <c r="B244" s="162">
        <v>0</v>
      </c>
      <c r="C244" s="160">
        <v>0</v>
      </c>
      <c r="D244" s="161" t="str">
        <f t="shared" si="30"/>
        <v/>
      </c>
      <c r="E244" s="162">
        <v>0</v>
      </c>
      <c r="F244" s="160">
        <v>0</v>
      </c>
      <c r="G244" s="163" t="str">
        <f t="shared" si="31"/>
        <v/>
      </c>
      <c r="H244" s="164" t="str">
        <f t="shared" si="38"/>
        <v/>
      </c>
      <c r="I244" s="164" t="str">
        <f t="shared" si="38"/>
        <v/>
      </c>
      <c r="J244" s="258" t="str">
        <f t="shared" si="33"/>
        <v/>
      </c>
      <c r="K244" s="162">
        <v>38</v>
      </c>
      <c r="L244" s="160">
        <v>0</v>
      </c>
      <c r="M244" s="263">
        <f t="shared" si="34"/>
        <v>0</v>
      </c>
      <c r="N244" s="162">
        <v>0</v>
      </c>
      <c r="O244" s="160">
        <v>0</v>
      </c>
      <c r="P244" s="163" t="str">
        <f t="shared" si="35"/>
        <v/>
      </c>
      <c r="Q244" s="257" t="str">
        <f t="shared" si="39"/>
        <v/>
      </c>
      <c r="R244" s="257" t="str">
        <f t="shared" si="39"/>
        <v/>
      </c>
      <c r="S244" s="258" t="str">
        <f t="shared" si="37"/>
        <v/>
      </c>
    </row>
    <row r="245" spans="1:19" x14ac:dyDescent="0.25">
      <c r="A245" s="159" t="s">
        <v>533</v>
      </c>
      <c r="B245" s="162">
        <v>0</v>
      </c>
      <c r="C245" s="160">
        <v>0</v>
      </c>
      <c r="D245" s="161" t="str">
        <f t="shared" si="30"/>
        <v/>
      </c>
      <c r="E245" s="162">
        <v>0</v>
      </c>
      <c r="F245" s="160">
        <v>0</v>
      </c>
      <c r="G245" s="163" t="str">
        <f t="shared" si="31"/>
        <v/>
      </c>
      <c r="H245" s="164" t="str">
        <f t="shared" si="38"/>
        <v/>
      </c>
      <c r="I245" s="164" t="str">
        <f t="shared" si="38"/>
        <v/>
      </c>
      <c r="J245" s="258" t="str">
        <f t="shared" si="33"/>
        <v/>
      </c>
      <c r="K245" s="162">
        <v>38</v>
      </c>
      <c r="L245" s="160">
        <v>18</v>
      </c>
      <c r="M245" s="263">
        <f t="shared" si="34"/>
        <v>0.47368421052631576</v>
      </c>
      <c r="N245" s="162">
        <v>0</v>
      </c>
      <c r="O245" s="160">
        <v>0</v>
      </c>
      <c r="P245" s="163" t="str">
        <f t="shared" si="35"/>
        <v/>
      </c>
      <c r="Q245" s="257" t="str">
        <f t="shared" si="39"/>
        <v/>
      </c>
      <c r="R245" s="257" t="str">
        <f t="shared" si="39"/>
        <v/>
      </c>
      <c r="S245" s="258" t="str">
        <f t="shared" si="37"/>
        <v/>
      </c>
    </row>
    <row r="246" spans="1:19" x14ac:dyDescent="0.25">
      <c r="A246" s="159" t="s">
        <v>429</v>
      </c>
      <c r="B246" s="162">
        <v>0</v>
      </c>
      <c r="C246" s="160">
        <v>0</v>
      </c>
      <c r="D246" s="161" t="str">
        <f t="shared" si="30"/>
        <v/>
      </c>
      <c r="E246" s="162">
        <v>19</v>
      </c>
      <c r="F246" s="160">
        <v>2</v>
      </c>
      <c r="G246" s="163">
        <f t="shared" si="31"/>
        <v>0.10526315789473684</v>
      </c>
      <c r="H246" s="164">
        <f t="shared" si="38"/>
        <v>-1</v>
      </c>
      <c r="I246" s="164">
        <f t="shared" si="38"/>
        <v>-1</v>
      </c>
      <c r="J246" s="258" t="str">
        <f t="shared" si="33"/>
        <v/>
      </c>
      <c r="K246" s="162">
        <v>0</v>
      </c>
      <c r="L246" s="160">
        <v>0</v>
      </c>
      <c r="M246" s="263" t="str">
        <f t="shared" si="34"/>
        <v/>
      </c>
      <c r="N246" s="162">
        <v>114</v>
      </c>
      <c r="O246" s="160">
        <v>76</v>
      </c>
      <c r="P246" s="163">
        <f t="shared" si="35"/>
        <v>0.66666666666666663</v>
      </c>
      <c r="Q246" s="257">
        <f t="shared" si="39"/>
        <v>-1</v>
      </c>
      <c r="R246" s="257">
        <f t="shared" si="39"/>
        <v>-1</v>
      </c>
      <c r="S246" s="258" t="str">
        <f t="shared" si="37"/>
        <v/>
      </c>
    </row>
    <row r="247" spans="1:19" x14ac:dyDescent="0.25">
      <c r="A247" s="159" t="s">
        <v>534</v>
      </c>
      <c r="B247" s="162">
        <v>0</v>
      </c>
      <c r="C247" s="160">
        <v>0</v>
      </c>
      <c r="D247" s="161" t="str">
        <f t="shared" si="30"/>
        <v/>
      </c>
      <c r="E247" s="162">
        <v>0</v>
      </c>
      <c r="F247" s="160">
        <v>0</v>
      </c>
      <c r="G247" s="163" t="str">
        <f t="shared" si="31"/>
        <v/>
      </c>
      <c r="H247" s="164" t="str">
        <f t="shared" si="38"/>
        <v/>
      </c>
      <c r="I247" s="164" t="str">
        <f t="shared" si="38"/>
        <v/>
      </c>
      <c r="J247" s="258" t="str">
        <f t="shared" si="33"/>
        <v/>
      </c>
      <c r="K247" s="162">
        <v>19</v>
      </c>
      <c r="L247" s="160">
        <v>0</v>
      </c>
      <c r="M247" s="263">
        <f t="shared" si="34"/>
        <v>0</v>
      </c>
      <c r="N247" s="162">
        <v>0</v>
      </c>
      <c r="O247" s="160">
        <v>0</v>
      </c>
      <c r="P247" s="163" t="str">
        <f t="shared" si="35"/>
        <v/>
      </c>
      <c r="Q247" s="257" t="str">
        <f t="shared" si="39"/>
        <v/>
      </c>
      <c r="R247" s="257" t="str">
        <f t="shared" si="39"/>
        <v/>
      </c>
      <c r="S247" s="258" t="str">
        <f t="shared" si="37"/>
        <v/>
      </c>
    </row>
    <row r="248" spans="1:19" x14ac:dyDescent="0.25">
      <c r="A248" s="159" t="s">
        <v>535</v>
      </c>
      <c r="B248" s="162">
        <v>0</v>
      </c>
      <c r="C248" s="160">
        <v>0</v>
      </c>
      <c r="D248" s="161" t="str">
        <f t="shared" si="30"/>
        <v/>
      </c>
      <c r="E248" s="162">
        <v>0</v>
      </c>
      <c r="F248" s="160">
        <v>0</v>
      </c>
      <c r="G248" s="163" t="str">
        <f t="shared" si="31"/>
        <v/>
      </c>
      <c r="H248" s="164" t="str">
        <f t="shared" si="38"/>
        <v/>
      </c>
      <c r="I248" s="164" t="str">
        <f t="shared" si="38"/>
        <v/>
      </c>
      <c r="J248" s="258" t="str">
        <f t="shared" si="33"/>
        <v/>
      </c>
      <c r="K248" s="162">
        <v>19</v>
      </c>
      <c r="L248" s="160">
        <v>13</v>
      </c>
      <c r="M248" s="263">
        <f t="shared" si="34"/>
        <v>0.68421052631578949</v>
      </c>
      <c r="N248" s="162">
        <v>0</v>
      </c>
      <c r="O248" s="160">
        <v>0</v>
      </c>
      <c r="P248" s="163" t="str">
        <f t="shared" si="35"/>
        <v/>
      </c>
      <c r="Q248" s="257" t="str">
        <f t="shared" si="39"/>
        <v/>
      </c>
      <c r="R248" s="257" t="str">
        <f t="shared" si="39"/>
        <v/>
      </c>
      <c r="S248" s="258" t="str">
        <f t="shared" si="37"/>
        <v/>
      </c>
    </row>
    <row r="249" spans="1:19" x14ac:dyDescent="0.25">
      <c r="A249" s="159" t="s">
        <v>536</v>
      </c>
      <c r="B249" s="162">
        <v>0</v>
      </c>
      <c r="C249" s="160">
        <v>0</v>
      </c>
      <c r="D249" s="161" t="str">
        <f t="shared" si="30"/>
        <v/>
      </c>
      <c r="E249" s="162">
        <v>0</v>
      </c>
      <c r="F249" s="160">
        <v>0</v>
      </c>
      <c r="G249" s="163" t="str">
        <f t="shared" si="31"/>
        <v/>
      </c>
      <c r="H249" s="164" t="str">
        <f t="shared" si="38"/>
        <v/>
      </c>
      <c r="I249" s="164" t="str">
        <f t="shared" si="38"/>
        <v/>
      </c>
      <c r="J249" s="258" t="str">
        <f t="shared" si="33"/>
        <v/>
      </c>
      <c r="K249" s="162">
        <v>68</v>
      </c>
      <c r="L249" s="160">
        <v>0</v>
      </c>
      <c r="M249" s="263">
        <f t="shared" si="34"/>
        <v>0</v>
      </c>
      <c r="N249" s="162">
        <v>0</v>
      </c>
      <c r="O249" s="160">
        <v>0</v>
      </c>
      <c r="P249" s="163" t="str">
        <f t="shared" si="35"/>
        <v/>
      </c>
      <c r="Q249" s="257" t="str">
        <f t="shared" si="39"/>
        <v/>
      </c>
      <c r="R249" s="257" t="str">
        <f t="shared" si="39"/>
        <v/>
      </c>
      <c r="S249" s="258" t="str">
        <f t="shared" si="37"/>
        <v/>
      </c>
    </row>
    <row r="250" spans="1:19" x14ac:dyDescent="0.25">
      <c r="A250" s="159" t="s">
        <v>430</v>
      </c>
      <c r="B250" s="162">
        <v>0</v>
      </c>
      <c r="C250" s="160">
        <v>0</v>
      </c>
      <c r="D250" s="161" t="str">
        <f t="shared" si="30"/>
        <v/>
      </c>
      <c r="E250" s="162">
        <v>372</v>
      </c>
      <c r="F250" s="160">
        <v>284</v>
      </c>
      <c r="G250" s="163">
        <f t="shared" si="31"/>
        <v>0.76344086021505375</v>
      </c>
      <c r="H250" s="164">
        <f t="shared" si="38"/>
        <v>-1</v>
      </c>
      <c r="I250" s="164">
        <f t="shared" si="38"/>
        <v>-1</v>
      </c>
      <c r="J250" s="258" t="str">
        <f t="shared" si="33"/>
        <v/>
      </c>
      <c r="K250" s="162">
        <v>0</v>
      </c>
      <c r="L250" s="160">
        <v>0</v>
      </c>
      <c r="M250" s="263" t="str">
        <f t="shared" si="34"/>
        <v/>
      </c>
      <c r="N250" s="162">
        <v>3536</v>
      </c>
      <c r="O250" s="160">
        <v>2691</v>
      </c>
      <c r="P250" s="163">
        <f t="shared" si="35"/>
        <v>0.76102941176470584</v>
      </c>
      <c r="Q250" s="257">
        <f t="shared" si="39"/>
        <v>-1</v>
      </c>
      <c r="R250" s="257">
        <f t="shared" si="39"/>
        <v>-1</v>
      </c>
      <c r="S250" s="258" t="str">
        <f t="shared" si="37"/>
        <v/>
      </c>
    </row>
    <row r="251" spans="1:19" x14ac:dyDescent="0.25">
      <c r="A251" s="159" t="s">
        <v>407</v>
      </c>
      <c r="B251" s="162">
        <v>0</v>
      </c>
      <c r="C251" s="160">
        <v>0</v>
      </c>
      <c r="D251" s="161" t="str">
        <f t="shared" si="30"/>
        <v/>
      </c>
      <c r="E251" s="162">
        <v>49</v>
      </c>
      <c r="F251" s="160">
        <v>14</v>
      </c>
      <c r="G251" s="163">
        <f t="shared" si="31"/>
        <v>0.2857142857142857</v>
      </c>
      <c r="H251" s="164">
        <f t="shared" si="38"/>
        <v>-1</v>
      </c>
      <c r="I251" s="164">
        <f t="shared" si="38"/>
        <v>-1</v>
      </c>
      <c r="J251" s="258" t="str">
        <f t="shared" si="33"/>
        <v/>
      </c>
      <c r="K251" s="162">
        <v>57</v>
      </c>
      <c r="L251" s="160">
        <v>1</v>
      </c>
      <c r="M251" s="263">
        <f t="shared" si="34"/>
        <v>1.7543859649122806E-2</v>
      </c>
      <c r="N251" s="162">
        <v>106</v>
      </c>
      <c r="O251" s="160">
        <v>51</v>
      </c>
      <c r="P251" s="163">
        <f t="shared" si="35"/>
        <v>0.48113207547169812</v>
      </c>
      <c r="Q251" s="257">
        <f t="shared" si="39"/>
        <v>-0.46226415094339623</v>
      </c>
      <c r="R251" s="257">
        <f t="shared" si="39"/>
        <v>-0.98039215686274506</v>
      </c>
      <c r="S251" s="258">
        <f t="shared" si="37"/>
        <v>-0.46358821582257531</v>
      </c>
    </row>
    <row r="252" spans="1:19" x14ac:dyDescent="0.25">
      <c r="A252" s="159" t="s">
        <v>537</v>
      </c>
      <c r="B252" s="162">
        <v>0</v>
      </c>
      <c r="C252" s="160">
        <v>0</v>
      </c>
      <c r="D252" s="161" t="str">
        <f t="shared" si="30"/>
        <v/>
      </c>
      <c r="E252" s="162">
        <v>0</v>
      </c>
      <c r="F252" s="160">
        <v>0</v>
      </c>
      <c r="G252" s="163" t="str">
        <f t="shared" si="31"/>
        <v/>
      </c>
      <c r="H252" s="164" t="str">
        <f t="shared" si="38"/>
        <v/>
      </c>
      <c r="I252" s="164" t="str">
        <f t="shared" si="38"/>
        <v/>
      </c>
      <c r="J252" s="258" t="str">
        <f t="shared" si="33"/>
        <v/>
      </c>
      <c r="K252" s="162">
        <v>19</v>
      </c>
      <c r="L252" s="160">
        <v>13</v>
      </c>
      <c r="M252" s="263">
        <f t="shared" si="34"/>
        <v>0.68421052631578949</v>
      </c>
      <c r="N252" s="162">
        <v>38</v>
      </c>
      <c r="O252" s="160">
        <v>25</v>
      </c>
      <c r="P252" s="163">
        <f t="shared" si="35"/>
        <v>0.65789473684210531</v>
      </c>
      <c r="Q252" s="257">
        <f t="shared" si="39"/>
        <v>-0.5</v>
      </c>
      <c r="R252" s="257">
        <f t="shared" si="39"/>
        <v>-0.48</v>
      </c>
      <c r="S252" s="258">
        <f t="shared" si="37"/>
        <v>2.6315789473684181E-2</v>
      </c>
    </row>
    <row r="253" spans="1:19" x14ac:dyDescent="0.25">
      <c r="A253" s="159" t="s">
        <v>431</v>
      </c>
      <c r="B253" s="162">
        <v>0</v>
      </c>
      <c r="C253" s="160">
        <v>0</v>
      </c>
      <c r="D253" s="161" t="str">
        <f t="shared" si="30"/>
        <v/>
      </c>
      <c r="E253" s="162">
        <v>19</v>
      </c>
      <c r="F253" s="160">
        <v>0</v>
      </c>
      <c r="G253" s="163">
        <f t="shared" si="31"/>
        <v>0</v>
      </c>
      <c r="H253" s="164">
        <f t="shared" si="38"/>
        <v>-1</v>
      </c>
      <c r="I253" s="164" t="str">
        <f t="shared" si="38"/>
        <v/>
      </c>
      <c r="J253" s="258" t="str">
        <f t="shared" si="33"/>
        <v/>
      </c>
      <c r="K253" s="162">
        <v>0</v>
      </c>
      <c r="L253" s="160">
        <v>0</v>
      </c>
      <c r="M253" s="263" t="str">
        <f t="shared" si="34"/>
        <v/>
      </c>
      <c r="N253" s="162">
        <v>76</v>
      </c>
      <c r="O253" s="160">
        <v>17</v>
      </c>
      <c r="P253" s="163">
        <f t="shared" si="35"/>
        <v>0.22368421052631579</v>
      </c>
      <c r="Q253" s="257">
        <f t="shared" si="39"/>
        <v>-1</v>
      </c>
      <c r="R253" s="257">
        <f t="shared" si="39"/>
        <v>-1</v>
      </c>
      <c r="S253" s="258" t="str">
        <f t="shared" si="37"/>
        <v/>
      </c>
    </row>
    <row r="254" spans="1:19" x14ac:dyDescent="0.25">
      <c r="A254" s="159" t="s">
        <v>538</v>
      </c>
      <c r="B254" s="162">
        <v>0</v>
      </c>
      <c r="C254" s="160">
        <v>0</v>
      </c>
      <c r="D254" s="161" t="str">
        <f t="shared" si="30"/>
        <v/>
      </c>
      <c r="E254" s="162">
        <v>0</v>
      </c>
      <c r="F254" s="160">
        <v>0</v>
      </c>
      <c r="G254" s="163" t="str">
        <f t="shared" si="31"/>
        <v/>
      </c>
      <c r="H254" s="164" t="str">
        <f t="shared" si="38"/>
        <v/>
      </c>
      <c r="I254" s="164" t="str">
        <f t="shared" si="38"/>
        <v/>
      </c>
      <c r="J254" s="258" t="str">
        <f t="shared" si="33"/>
        <v/>
      </c>
      <c r="K254" s="162">
        <v>38</v>
      </c>
      <c r="L254" s="160">
        <v>0</v>
      </c>
      <c r="M254" s="263">
        <f t="shared" si="34"/>
        <v>0</v>
      </c>
      <c r="N254" s="162">
        <v>114</v>
      </c>
      <c r="O254" s="160">
        <v>0</v>
      </c>
      <c r="P254" s="163">
        <f t="shared" si="35"/>
        <v>0</v>
      </c>
      <c r="Q254" s="257">
        <f t="shared" si="39"/>
        <v>-0.66666666666666674</v>
      </c>
      <c r="R254" s="257" t="str">
        <f t="shared" si="39"/>
        <v/>
      </c>
      <c r="S254" s="258">
        <f t="shared" si="37"/>
        <v>0</v>
      </c>
    </row>
    <row r="255" spans="1:19" x14ac:dyDescent="0.25">
      <c r="A255" s="159" t="s">
        <v>539</v>
      </c>
      <c r="B255" s="162">
        <v>0</v>
      </c>
      <c r="C255" s="160">
        <v>0</v>
      </c>
      <c r="D255" s="161" t="str">
        <f t="shared" si="30"/>
        <v/>
      </c>
      <c r="E255" s="162">
        <v>0</v>
      </c>
      <c r="F255" s="160">
        <v>0</v>
      </c>
      <c r="G255" s="163" t="str">
        <f t="shared" si="31"/>
        <v/>
      </c>
      <c r="H255" s="164" t="str">
        <f t="shared" si="38"/>
        <v/>
      </c>
      <c r="I255" s="164" t="str">
        <f t="shared" si="38"/>
        <v/>
      </c>
      <c r="J255" s="258" t="str">
        <f t="shared" si="33"/>
        <v/>
      </c>
      <c r="K255" s="162">
        <v>19</v>
      </c>
      <c r="L255" s="160">
        <v>13</v>
      </c>
      <c r="M255" s="263">
        <f t="shared" si="34"/>
        <v>0.68421052631578949</v>
      </c>
      <c r="N255" s="162">
        <v>0</v>
      </c>
      <c r="O255" s="160">
        <v>0</v>
      </c>
      <c r="P255" s="163" t="str">
        <f t="shared" si="35"/>
        <v/>
      </c>
      <c r="Q255" s="257" t="str">
        <f t="shared" si="39"/>
        <v/>
      </c>
      <c r="R255" s="257" t="str">
        <f t="shared" si="39"/>
        <v/>
      </c>
      <c r="S255" s="258" t="str">
        <f t="shared" si="37"/>
        <v/>
      </c>
    </row>
    <row r="256" spans="1:19" x14ac:dyDescent="0.25">
      <c r="A256" s="159" t="s">
        <v>540</v>
      </c>
      <c r="B256" s="162">
        <v>0</v>
      </c>
      <c r="C256" s="160">
        <v>0</v>
      </c>
      <c r="D256" s="161" t="str">
        <f t="shared" si="30"/>
        <v/>
      </c>
      <c r="E256" s="162">
        <v>0</v>
      </c>
      <c r="F256" s="160">
        <v>0</v>
      </c>
      <c r="G256" s="163" t="str">
        <f t="shared" si="31"/>
        <v/>
      </c>
      <c r="H256" s="164" t="str">
        <f t="shared" si="38"/>
        <v/>
      </c>
      <c r="I256" s="164" t="str">
        <f t="shared" si="38"/>
        <v/>
      </c>
      <c r="J256" s="258" t="str">
        <f t="shared" si="33"/>
        <v/>
      </c>
      <c r="K256" s="162">
        <v>0</v>
      </c>
      <c r="L256" s="160">
        <v>0</v>
      </c>
      <c r="M256" s="263" t="str">
        <f t="shared" si="34"/>
        <v/>
      </c>
      <c r="N256" s="162">
        <v>16</v>
      </c>
      <c r="O256" s="160">
        <v>0</v>
      </c>
      <c r="P256" s="163">
        <f t="shared" si="35"/>
        <v>0</v>
      </c>
      <c r="Q256" s="257">
        <f t="shared" si="39"/>
        <v>-1</v>
      </c>
      <c r="R256" s="257" t="str">
        <f t="shared" si="39"/>
        <v/>
      </c>
      <c r="S256" s="258" t="str">
        <f t="shared" si="37"/>
        <v/>
      </c>
    </row>
    <row r="257" spans="1:19" x14ac:dyDescent="0.25">
      <c r="A257" s="159" t="s">
        <v>541</v>
      </c>
      <c r="B257" s="162">
        <v>0</v>
      </c>
      <c r="C257" s="160">
        <v>0</v>
      </c>
      <c r="D257" s="161" t="str">
        <f t="shared" ref="D257:D265" si="40">IFERROR(C257/B257,"")</f>
        <v/>
      </c>
      <c r="E257" s="162">
        <v>0</v>
      </c>
      <c r="F257" s="160">
        <v>0</v>
      </c>
      <c r="G257" s="163" t="str">
        <f t="shared" ref="G257:G265" si="41">IFERROR(F257/E257,"")</f>
        <v/>
      </c>
      <c r="H257" s="164" t="str">
        <f t="shared" si="38"/>
        <v/>
      </c>
      <c r="I257" s="164" t="str">
        <f t="shared" si="38"/>
        <v/>
      </c>
      <c r="J257" s="258" t="str">
        <f t="shared" ref="J257:J265" si="42">IFERROR(D257-G257,"")</f>
        <v/>
      </c>
      <c r="K257" s="162">
        <v>0</v>
      </c>
      <c r="L257" s="160">
        <v>0</v>
      </c>
      <c r="M257" s="263" t="str">
        <f t="shared" ref="M257:M265" si="43">IFERROR(L257/K257,"")</f>
        <v/>
      </c>
      <c r="N257" s="162">
        <v>19</v>
      </c>
      <c r="O257" s="160">
        <v>0</v>
      </c>
      <c r="P257" s="163">
        <f t="shared" ref="P257:P265" si="44">IFERROR(O257/N257,"")</f>
        <v>0</v>
      </c>
      <c r="Q257" s="257">
        <f t="shared" si="39"/>
        <v>-1</v>
      </c>
      <c r="R257" s="257" t="str">
        <f t="shared" si="39"/>
        <v/>
      </c>
      <c r="S257" s="258" t="str">
        <f t="shared" ref="S257:S265" si="45">IFERROR(M257-P257,"")</f>
        <v/>
      </c>
    </row>
    <row r="258" spans="1:19" x14ac:dyDescent="0.25">
      <c r="A258" s="159" t="s">
        <v>542</v>
      </c>
      <c r="B258" s="162">
        <v>0</v>
      </c>
      <c r="C258" s="160">
        <v>0</v>
      </c>
      <c r="D258" s="161" t="str">
        <f t="shared" si="40"/>
        <v/>
      </c>
      <c r="E258" s="162">
        <v>0</v>
      </c>
      <c r="F258" s="160">
        <v>0</v>
      </c>
      <c r="G258" s="163" t="str">
        <f t="shared" si="41"/>
        <v/>
      </c>
      <c r="H258" s="164" t="str">
        <f t="shared" si="38"/>
        <v/>
      </c>
      <c r="I258" s="164" t="str">
        <f t="shared" si="38"/>
        <v/>
      </c>
      <c r="J258" s="258" t="str">
        <f t="shared" si="42"/>
        <v/>
      </c>
      <c r="K258" s="162">
        <v>0</v>
      </c>
      <c r="L258" s="160">
        <v>0</v>
      </c>
      <c r="M258" s="263" t="str">
        <f t="shared" si="43"/>
        <v/>
      </c>
      <c r="N258" s="162">
        <v>122</v>
      </c>
      <c r="O258" s="160">
        <v>98</v>
      </c>
      <c r="P258" s="163">
        <f t="shared" si="44"/>
        <v>0.80327868852459017</v>
      </c>
      <c r="Q258" s="257">
        <f t="shared" si="39"/>
        <v>-1</v>
      </c>
      <c r="R258" s="257">
        <f t="shared" si="39"/>
        <v>-1</v>
      </c>
      <c r="S258" s="258" t="str">
        <f t="shared" si="45"/>
        <v/>
      </c>
    </row>
    <row r="259" spans="1:19" x14ac:dyDescent="0.25">
      <c r="A259" s="159" t="s">
        <v>543</v>
      </c>
      <c r="B259" s="162">
        <v>0</v>
      </c>
      <c r="C259" s="160">
        <v>0</v>
      </c>
      <c r="D259" s="161" t="str">
        <f t="shared" si="40"/>
        <v/>
      </c>
      <c r="E259" s="162">
        <v>0</v>
      </c>
      <c r="F259" s="160">
        <v>0</v>
      </c>
      <c r="G259" s="163" t="str">
        <f t="shared" si="41"/>
        <v/>
      </c>
      <c r="H259" s="164" t="str">
        <f t="shared" si="38"/>
        <v/>
      </c>
      <c r="I259" s="164" t="str">
        <f t="shared" si="38"/>
        <v/>
      </c>
      <c r="J259" s="258" t="str">
        <f t="shared" si="42"/>
        <v/>
      </c>
      <c r="K259" s="162">
        <v>0</v>
      </c>
      <c r="L259" s="160">
        <v>0</v>
      </c>
      <c r="M259" s="263" t="str">
        <f t="shared" si="43"/>
        <v/>
      </c>
      <c r="N259" s="162">
        <v>57</v>
      </c>
      <c r="O259" s="160">
        <v>37</v>
      </c>
      <c r="P259" s="163">
        <f t="shared" si="44"/>
        <v>0.64912280701754388</v>
      </c>
      <c r="Q259" s="257">
        <f t="shared" si="39"/>
        <v>-1</v>
      </c>
      <c r="R259" s="257">
        <f t="shared" si="39"/>
        <v>-1</v>
      </c>
      <c r="S259" s="258" t="str">
        <f t="shared" si="45"/>
        <v/>
      </c>
    </row>
    <row r="260" spans="1:19" x14ac:dyDescent="0.25">
      <c r="A260" s="159" t="s">
        <v>544</v>
      </c>
      <c r="B260" s="162">
        <v>0</v>
      </c>
      <c r="C260" s="160">
        <v>0</v>
      </c>
      <c r="D260" s="161" t="str">
        <f t="shared" si="40"/>
        <v/>
      </c>
      <c r="E260" s="162">
        <v>0</v>
      </c>
      <c r="F260" s="160">
        <v>0</v>
      </c>
      <c r="G260" s="163" t="str">
        <f t="shared" si="41"/>
        <v/>
      </c>
      <c r="H260" s="164" t="str">
        <f t="shared" si="38"/>
        <v/>
      </c>
      <c r="I260" s="164" t="str">
        <f t="shared" si="38"/>
        <v/>
      </c>
      <c r="J260" s="258" t="str">
        <f t="shared" si="42"/>
        <v/>
      </c>
      <c r="K260" s="162">
        <v>0</v>
      </c>
      <c r="L260" s="160">
        <v>0</v>
      </c>
      <c r="M260" s="263" t="str">
        <f t="shared" si="43"/>
        <v/>
      </c>
      <c r="N260" s="162">
        <v>1302</v>
      </c>
      <c r="O260" s="160">
        <v>772</v>
      </c>
      <c r="P260" s="163">
        <f t="shared" si="44"/>
        <v>0.5929339477726574</v>
      </c>
      <c r="Q260" s="257">
        <f t="shared" si="39"/>
        <v>-1</v>
      </c>
      <c r="R260" s="257">
        <f t="shared" si="39"/>
        <v>-1</v>
      </c>
      <c r="S260" s="258" t="str">
        <f t="shared" si="45"/>
        <v/>
      </c>
    </row>
    <row r="261" spans="1:19" x14ac:dyDescent="0.25">
      <c r="A261" s="159" t="s">
        <v>545</v>
      </c>
      <c r="B261" s="162">
        <v>0</v>
      </c>
      <c r="C261" s="160">
        <v>0</v>
      </c>
      <c r="D261" s="161" t="str">
        <f t="shared" si="40"/>
        <v/>
      </c>
      <c r="E261" s="162">
        <v>0</v>
      </c>
      <c r="F261" s="160">
        <v>0</v>
      </c>
      <c r="G261" s="163" t="str">
        <f t="shared" si="41"/>
        <v/>
      </c>
      <c r="H261" s="164" t="str">
        <f t="shared" si="38"/>
        <v/>
      </c>
      <c r="I261" s="164" t="str">
        <f t="shared" si="38"/>
        <v/>
      </c>
      <c r="J261" s="258" t="str">
        <f t="shared" si="42"/>
        <v/>
      </c>
      <c r="K261" s="162">
        <v>0</v>
      </c>
      <c r="L261" s="160">
        <v>0</v>
      </c>
      <c r="M261" s="263" t="str">
        <f t="shared" si="43"/>
        <v/>
      </c>
      <c r="N261" s="162">
        <v>49</v>
      </c>
      <c r="O261" s="160">
        <v>15</v>
      </c>
      <c r="P261" s="163">
        <f t="shared" si="44"/>
        <v>0.30612244897959184</v>
      </c>
      <c r="Q261" s="257">
        <f t="shared" si="39"/>
        <v>-1</v>
      </c>
      <c r="R261" s="257">
        <f t="shared" si="39"/>
        <v>-1</v>
      </c>
      <c r="S261" s="258" t="str">
        <f t="shared" si="45"/>
        <v/>
      </c>
    </row>
    <row r="262" spans="1:19" x14ac:dyDescent="0.25">
      <c r="A262" s="159" t="s">
        <v>432</v>
      </c>
      <c r="B262" s="162">
        <v>0</v>
      </c>
      <c r="C262" s="160">
        <v>0</v>
      </c>
      <c r="D262" s="161" t="str">
        <f t="shared" si="40"/>
        <v/>
      </c>
      <c r="E262" s="162">
        <v>2</v>
      </c>
      <c r="F262" s="160">
        <v>2</v>
      </c>
      <c r="G262" s="163">
        <f t="shared" si="41"/>
        <v>1</v>
      </c>
      <c r="H262" s="164">
        <f t="shared" si="38"/>
        <v>-1</v>
      </c>
      <c r="I262" s="164">
        <f t="shared" si="38"/>
        <v>-1</v>
      </c>
      <c r="J262" s="258" t="str">
        <f t="shared" si="42"/>
        <v/>
      </c>
      <c r="K262" s="162">
        <v>0</v>
      </c>
      <c r="L262" s="160">
        <v>0</v>
      </c>
      <c r="M262" s="263" t="str">
        <f t="shared" si="43"/>
        <v/>
      </c>
      <c r="N262" s="162">
        <v>2</v>
      </c>
      <c r="O262" s="160">
        <v>2</v>
      </c>
      <c r="P262" s="163">
        <f t="shared" si="44"/>
        <v>1</v>
      </c>
      <c r="Q262" s="257">
        <f t="shared" si="39"/>
        <v>-1</v>
      </c>
      <c r="R262" s="257">
        <f t="shared" si="39"/>
        <v>-1</v>
      </c>
      <c r="S262" s="258" t="str">
        <f t="shared" si="45"/>
        <v/>
      </c>
    </row>
    <row r="263" spans="1:19" x14ac:dyDescent="0.25">
      <c r="A263" s="159" t="s">
        <v>546</v>
      </c>
      <c r="B263" s="162">
        <v>0</v>
      </c>
      <c r="C263" s="160">
        <v>0</v>
      </c>
      <c r="D263" s="161" t="str">
        <f t="shared" si="40"/>
        <v/>
      </c>
      <c r="E263" s="162">
        <v>0</v>
      </c>
      <c r="F263" s="160">
        <v>0</v>
      </c>
      <c r="G263" s="163" t="str">
        <f t="shared" si="41"/>
        <v/>
      </c>
      <c r="H263" s="164" t="str">
        <f t="shared" si="38"/>
        <v/>
      </c>
      <c r="I263" s="164" t="str">
        <f t="shared" si="38"/>
        <v/>
      </c>
      <c r="J263" s="258" t="str">
        <f t="shared" si="42"/>
        <v/>
      </c>
      <c r="K263" s="162">
        <v>0</v>
      </c>
      <c r="L263" s="160">
        <v>0</v>
      </c>
      <c r="M263" s="263" t="str">
        <f t="shared" si="43"/>
        <v/>
      </c>
      <c r="N263" s="162">
        <v>19</v>
      </c>
      <c r="O263" s="160">
        <v>6</v>
      </c>
      <c r="P263" s="163">
        <f t="shared" si="44"/>
        <v>0.31578947368421051</v>
      </c>
      <c r="Q263" s="257">
        <f t="shared" si="39"/>
        <v>-1</v>
      </c>
      <c r="R263" s="257">
        <f t="shared" si="39"/>
        <v>-1</v>
      </c>
      <c r="S263" s="258" t="str">
        <f t="shared" si="45"/>
        <v/>
      </c>
    </row>
    <row r="264" spans="1:19" x14ac:dyDescent="0.25">
      <c r="A264" s="159" t="s">
        <v>547</v>
      </c>
      <c r="B264" s="162">
        <v>0</v>
      </c>
      <c r="C264" s="160">
        <v>0</v>
      </c>
      <c r="D264" s="161" t="str">
        <f t="shared" si="40"/>
        <v/>
      </c>
      <c r="E264" s="162">
        <v>0</v>
      </c>
      <c r="F264" s="160">
        <v>0</v>
      </c>
      <c r="G264" s="163" t="str">
        <f t="shared" si="41"/>
        <v/>
      </c>
      <c r="H264" s="164" t="str">
        <f t="shared" si="38"/>
        <v/>
      </c>
      <c r="I264" s="164" t="str">
        <f t="shared" si="38"/>
        <v/>
      </c>
      <c r="J264" s="258" t="str">
        <f t="shared" si="42"/>
        <v/>
      </c>
      <c r="K264" s="162">
        <v>19</v>
      </c>
      <c r="L264" s="160">
        <v>1</v>
      </c>
      <c r="M264" s="263">
        <f t="shared" si="43"/>
        <v>5.2631578947368418E-2</v>
      </c>
      <c r="N264" s="162">
        <v>0</v>
      </c>
      <c r="O264" s="160">
        <v>0</v>
      </c>
      <c r="P264" s="163" t="str">
        <f t="shared" si="44"/>
        <v/>
      </c>
      <c r="Q264" s="257" t="str">
        <f t="shared" si="39"/>
        <v/>
      </c>
      <c r="R264" s="257" t="str">
        <f t="shared" si="39"/>
        <v/>
      </c>
      <c r="S264" s="258" t="str">
        <f t="shared" si="45"/>
        <v/>
      </c>
    </row>
    <row r="265" spans="1:19" ht="15.75" thickBot="1" x14ac:dyDescent="0.3">
      <c r="A265" s="165" t="s">
        <v>548</v>
      </c>
      <c r="B265" s="167">
        <v>0</v>
      </c>
      <c r="C265" s="191">
        <v>0</v>
      </c>
      <c r="D265" s="166" t="str">
        <f t="shared" si="40"/>
        <v/>
      </c>
      <c r="E265" s="167">
        <v>0</v>
      </c>
      <c r="F265" s="191">
        <v>0</v>
      </c>
      <c r="G265" s="253" t="str">
        <f t="shared" si="41"/>
        <v/>
      </c>
      <c r="H265" s="254" t="str">
        <f t="shared" si="38"/>
        <v/>
      </c>
      <c r="I265" s="254" t="str">
        <f t="shared" si="38"/>
        <v/>
      </c>
      <c r="J265" s="260" t="str">
        <f t="shared" si="42"/>
        <v/>
      </c>
      <c r="K265" s="167">
        <v>0</v>
      </c>
      <c r="L265" s="191">
        <v>0</v>
      </c>
      <c r="M265" s="264" t="str">
        <f t="shared" si="43"/>
        <v/>
      </c>
      <c r="N265" s="167">
        <v>38</v>
      </c>
      <c r="O265" s="191">
        <v>2</v>
      </c>
      <c r="P265" s="253">
        <f t="shared" si="44"/>
        <v>5.2631578947368418E-2</v>
      </c>
      <c r="Q265" s="259">
        <f t="shared" si="39"/>
        <v>-1</v>
      </c>
      <c r="R265" s="259">
        <f t="shared" si="39"/>
        <v>-1</v>
      </c>
      <c r="S265" s="260" t="str">
        <f t="shared" si="45"/>
        <v/>
      </c>
    </row>
    <row r="266" spans="1:19" ht="15.75" thickTop="1" x14ac:dyDescent="0.25">
      <c r="D266" s="108"/>
      <c r="G266" s="108"/>
      <c r="H266" s="108"/>
      <c r="I266" s="108"/>
    </row>
    <row r="267" spans="1:19" x14ac:dyDescent="0.25">
      <c r="D267" s="108"/>
      <c r="G267" s="108"/>
      <c r="H267" s="108"/>
      <c r="I267" s="108"/>
    </row>
    <row r="268" spans="1:19" x14ac:dyDescent="0.25">
      <c r="D268" s="108"/>
      <c r="G268" s="108"/>
      <c r="H268" s="108"/>
      <c r="I268" s="108"/>
    </row>
    <row r="269" spans="1:19" x14ac:dyDescent="0.25">
      <c r="D269" s="108"/>
      <c r="G269" s="108"/>
      <c r="H269" s="108"/>
      <c r="I269" s="108"/>
    </row>
    <row r="270" spans="1:19" x14ac:dyDescent="0.25">
      <c r="D270" s="108"/>
      <c r="G270" s="108"/>
      <c r="H270" s="108"/>
      <c r="I270" s="108"/>
    </row>
    <row r="271" spans="1:19" x14ac:dyDescent="0.25">
      <c r="D271" s="108"/>
      <c r="G271" s="108"/>
      <c r="H271" s="108"/>
      <c r="I271" s="108"/>
    </row>
    <row r="272" spans="1:19" x14ac:dyDescent="0.25">
      <c r="D272" s="108"/>
      <c r="G272" s="108"/>
      <c r="H272" s="108"/>
      <c r="I272" s="108"/>
    </row>
    <row r="273" spans="4:9" x14ac:dyDescent="0.25">
      <c r="D273" s="108"/>
      <c r="G273" s="108"/>
      <c r="H273" s="108"/>
      <c r="I273" s="108"/>
    </row>
    <row r="274" spans="4:9" x14ac:dyDescent="0.25">
      <c r="D274" s="108"/>
      <c r="G274" s="108"/>
      <c r="H274" s="108"/>
      <c r="I274" s="108"/>
    </row>
    <row r="275" spans="4:9" x14ac:dyDescent="0.25">
      <c r="D275" s="108"/>
      <c r="G275" s="108"/>
      <c r="H275" s="108"/>
      <c r="I275" s="108"/>
    </row>
    <row r="276" spans="4:9" x14ac:dyDescent="0.25">
      <c r="D276" s="108"/>
      <c r="G276" s="108"/>
      <c r="H276" s="108"/>
      <c r="I276" s="108"/>
    </row>
    <row r="277" spans="4:9" x14ac:dyDescent="0.25">
      <c r="D277" s="108"/>
      <c r="G277" s="108"/>
      <c r="H277" s="108"/>
      <c r="I277" s="108"/>
    </row>
    <row r="278" spans="4:9" x14ac:dyDescent="0.25">
      <c r="D278" s="108"/>
      <c r="G278" s="108"/>
      <c r="H278" s="108"/>
      <c r="I278" s="108"/>
    </row>
    <row r="279" spans="4:9" x14ac:dyDescent="0.25">
      <c r="D279" s="108"/>
      <c r="G279" s="108"/>
      <c r="H279" s="108"/>
      <c r="I279" s="108"/>
    </row>
    <row r="280" spans="4:9" x14ac:dyDescent="0.25">
      <c r="D280" s="108"/>
      <c r="G280" s="108"/>
      <c r="H280" s="108"/>
      <c r="I280" s="108"/>
    </row>
    <row r="281" spans="4:9" x14ac:dyDescent="0.25">
      <c r="D281" s="108"/>
      <c r="G281" s="108"/>
      <c r="H281" s="108"/>
      <c r="I281" s="108"/>
    </row>
    <row r="282" spans="4:9" x14ac:dyDescent="0.25">
      <c r="D282" s="108"/>
      <c r="G282" s="108"/>
      <c r="H282" s="108"/>
      <c r="I282" s="108"/>
    </row>
    <row r="283" spans="4:9" x14ac:dyDescent="0.25">
      <c r="D283" s="108"/>
      <c r="G283" s="108"/>
      <c r="H283" s="108"/>
      <c r="I283" s="108"/>
    </row>
    <row r="284" spans="4:9" x14ac:dyDescent="0.25">
      <c r="D284" s="108"/>
      <c r="G284" s="108"/>
      <c r="H284" s="108"/>
      <c r="I284" s="108"/>
    </row>
    <row r="285" spans="4:9" x14ac:dyDescent="0.25">
      <c r="D285" s="108"/>
      <c r="G285" s="108"/>
      <c r="H285" s="108"/>
      <c r="I285" s="108"/>
    </row>
    <row r="286" spans="4:9" x14ac:dyDescent="0.25">
      <c r="D286" s="108"/>
      <c r="G286" s="108"/>
      <c r="H286" s="108"/>
      <c r="I286" s="108"/>
    </row>
    <row r="287" spans="4:9" x14ac:dyDescent="0.25">
      <c r="D287" s="108"/>
      <c r="G287" s="108"/>
      <c r="H287" s="108"/>
      <c r="I287" s="108"/>
    </row>
    <row r="288" spans="4:9" x14ac:dyDescent="0.25">
      <c r="D288" s="108"/>
      <c r="G288" s="108"/>
      <c r="H288" s="108"/>
      <c r="I288" s="108"/>
    </row>
    <row r="289" spans="4:9" x14ac:dyDescent="0.25">
      <c r="D289" s="108"/>
      <c r="G289" s="108"/>
      <c r="H289" s="108"/>
      <c r="I289" s="108"/>
    </row>
    <row r="290" spans="4:9" x14ac:dyDescent="0.25">
      <c r="D290" s="108"/>
      <c r="G290" s="108"/>
      <c r="H290" s="108"/>
      <c r="I290" s="108"/>
    </row>
    <row r="291" spans="4:9" x14ac:dyDescent="0.25">
      <c r="D291" s="108"/>
      <c r="G291" s="108"/>
      <c r="H291" s="108"/>
      <c r="I291" s="108"/>
    </row>
    <row r="292" spans="4:9" x14ac:dyDescent="0.25">
      <c r="D292" s="108"/>
      <c r="G292" s="108"/>
      <c r="H292" s="108"/>
      <c r="I292" s="108"/>
    </row>
    <row r="293" spans="4:9" x14ac:dyDescent="0.25">
      <c r="D293" s="108"/>
      <c r="G293" s="108"/>
      <c r="H293" s="108"/>
      <c r="I293" s="108"/>
    </row>
    <row r="294" spans="4:9" x14ac:dyDescent="0.25">
      <c r="D294" s="108"/>
      <c r="G294" s="108"/>
      <c r="H294" s="108"/>
      <c r="I294" s="108"/>
    </row>
    <row r="295" spans="4:9" x14ac:dyDescent="0.25">
      <c r="D295" s="108"/>
      <c r="G295" s="108"/>
      <c r="H295" s="108"/>
      <c r="I295" s="108"/>
    </row>
    <row r="296" spans="4:9" x14ac:dyDescent="0.25">
      <c r="D296" s="108"/>
      <c r="G296" s="108"/>
      <c r="H296" s="108"/>
      <c r="I296" s="108"/>
    </row>
    <row r="297" spans="4:9" x14ac:dyDescent="0.25">
      <c r="D297" s="108"/>
      <c r="G297" s="108"/>
      <c r="H297" s="108"/>
      <c r="I297" s="108"/>
    </row>
    <row r="298" spans="4:9" x14ac:dyDescent="0.25">
      <c r="D298" s="108"/>
      <c r="G298" s="108"/>
      <c r="H298" s="108"/>
      <c r="I298" s="108"/>
    </row>
    <row r="299" spans="4:9" x14ac:dyDescent="0.25">
      <c r="D299" s="108"/>
      <c r="G299" s="108"/>
      <c r="H299" s="108"/>
      <c r="I299" s="108"/>
    </row>
    <row r="300" spans="4:9" x14ac:dyDescent="0.25">
      <c r="D300" s="108"/>
      <c r="G300" s="108"/>
      <c r="H300" s="108"/>
      <c r="I300" s="108"/>
    </row>
    <row r="301" spans="4:9" x14ac:dyDescent="0.25">
      <c r="D301" s="108"/>
      <c r="G301" s="108"/>
      <c r="H301" s="108"/>
      <c r="I301" s="108"/>
    </row>
    <row r="302" spans="4:9" x14ac:dyDescent="0.25">
      <c r="D302" s="108"/>
      <c r="G302" s="108"/>
      <c r="H302" s="108"/>
      <c r="I302" s="108"/>
    </row>
    <row r="303" spans="4:9" x14ac:dyDescent="0.25">
      <c r="D303" s="108"/>
      <c r="G303" s="108"/>
      <c r="H303" s="108"/>
      <c r="I303" s="108"/>
    </row>
    <row r="304" spans="4:9" x14ac:dyDescent="0.25">
      <c r="D304" s="108"/>
      <c r="G304" s="108"/>
      <c r="H304" s="108"/>
      <c r="I304" s="108"/>
    </row>
    <row r="305" spans="4:9" x14ac:dyDescent="0.25">
      <c r="D305" s="108"/>
      <c r="G305" s="108"/>
      <c r="H305" s="108"/>
      <c r="I305" s="108"/>
    </row>
    <row r="306" spans="4:9" x14ac:dyDescent="0.25">
      <c r="D306" s="108"/>
      <c r="G306" s="108"/>
      <c r="H306" s="108"/>
      <c r="I306" s="108"/>
    </row>
    <row r="307" spans="4:9" x14ac:dyDescent="0.25">
      <c r="D307" s="108"/>
      <c r="G307" s="108"/>
      <c r="H307" s="108"/>
      <c r="I307" s="108"/>
    </row>
    <row r="308" spans="4:9" x14ac:dyDescent="0.25">
      <c r="D308" s="108"/>
      <c r="G308" s="108"/>
      <c r="H308" s="108"/>
      <c r="I308" s="108"/>
    </row>
    <row r="309" spans="4:9" x14ac:dyDescent="0.25">
      <c r="D309" s="108"/>
      <c r="G309" s="108"/>
      <c r="H309" s="108"/>
      <c r="I309" s="108"/>
    </row>
    <row r="310" spans="4:9" x14ac:dyDescent="0.25">
      <c r="D310" s="108"/>
      <c r="G310" s="108"/>
      <c r="H310" s="108"/>
      <c r="I310" s="108"/>
    </row>
    <row r="311" spans="4:9" x14ac:dyDescent="0.25">
      <c r="D311" s="108"/>
      <c r="G311" s="108"/>
      <c r="H311" s="108"/>
      <c r="I311" s="108"/>
    </row>
    <row r="312" spans="4:9" x14ac:dyDescent="0.25">
      <c r="D312" s="108"/>
      <c r="G312" s="108"/>
      <c r="H312" s="108"/>
      <c r="I312" s="108"/>
    </row>
    <row r="313" spans="4:9" x14ac:dyDescent="0.25">
      <c r="D313" s="108"/>
      <c r="G313" s="108"/>
      <c r="H313" s="108"/>
      <c r="I313" s="108"/>
    </row>
    <row r="314" spans="4:9" x14ac:dyDescent="0.25">
      <c r="D314" s="108"/>
      <c r="G314" s="108"/>
      <c r="H314" s="108"/>
      <c r="I314" s="108"/>
    </row>
    <row r="315" spans="4:9" x14ac:dyDescent="0.25">
      <c r="D315" s="108"/>
      <c r="G315" s="108"/>
      <c r="H315" s="108"/>
      <c r="I315" s="108"/>
    </row>
    <row r="316" spans="4:9" x14ac:dyDescent="0.25">
      <c r="D316" s="108"/>
      <c r="G316" s="108"/>
      <c r="H316" s="108"/>
      <c r="I316" s="108"/>
    </row>
    <row r="317" spans="4:9" x14ac:dyDescent="0.25">
      <c r="D317" s="108"/>
      <c r="G317" s="108"/>
      <c r="H317" s="108"/>
      <c r="I317" s="108"/>
    </row>
    <row r="318" spans="4:9" x14ac:dyDescent="0.25">
      <c r="D318" s="108"/>
      <c r="G318" s="108"/>
      <c r="H318" s="108"/>
      <c r="I318" s="108"/>
    </row>
    <row r="319" spans="4:9" x14ac:dyDescent="0.25">
      <c r="D319" s="108"/>
      <c r="G319" s="108"/>
      <c r="H319" s="108"/>
      <c r="I319" s="108"/>
    </row>
    <row r="320" spans="4:9" x14ac:dyDescent="0.25">
      <c r="D320" s="108"/>
      <c r="G320" s="108"/>
      <c r="H320" s="108"/>
      <c r="I320" s="108"/>
    </row>
    <row r="321" spans="4:9" x14ac:dyDescent="0.25">
      <c r="D321" s="108"/>
      <c r="G321" s="108"/>
      <c r="H321" s="108"/>
      <c r="I321" s="108"/>
    </row>
    <row r="322" spans="4:9" x14ac:dyDescent="0.25">
      <c r="D322" s="108"/>
      <c r="G322" s="108"/>
      <c r="H322" s="108"/>
      <c r="I322" s="108"/>
    </row>
    <row r="323" spans="4:9" x14ac:dyDescent="0.25">
      <c r="D323" s="108"/>
      <c r="G323" s="108"/>
      <c r="H323" s="108"/>
      <c r="I323" s="108"/>
    </row>
    <row r="324" spans="4:9" x14ac:dyDescent="0.25">
      <c r="D324" s="108"/>
      <c r="G324" s="108"/>
      <c r="H324" s="108"/>
      <c r="I324" s="108"/>
    </row>
    <row r="325" spans="4:9" x14ac:dyDescent="0.25">
      <c r="D325" s="108"/>
      <c r="G325" s="108"/>
      <c r="H325" s="108"/>
      <c r="I325" s="108"/>
    </row>
    <row r="326" spans="4:9" x14ac:dyDescent="0.25">
      <c r="D326" s="108"/>
      <c r="G326" s="108"/>
      <c r="H326" s="108"/>
      <c r="I326" s="108"/>
    </row>
    <row r="327" spans="4:9" x14ac:dyDescent="0.25">
      <c r="D327" s="108"/>
      <c r="G327" s="108"/>
      <c r="H327" s="108"/>
      <c r="I327" s="108"/>
    </row>
    <row r="328" spans="4:9" x14ac:dyDescent="0.25">
      <c r="D328" s="108"/>
      <c r="G328" s="108"/>
      <c r="H328" s="108"/>
      <c r="I328" s="108"/>
    </row>
    <row r="329" spans="4:9" x14ac:dyDescent="0.25">
      <c r="D329" s="108"/>
      <c r="G329" s="108"/>
      <c r="H329" s="108"/>
      <c r="I329" s="108"/>
    </row>
    <row r="330" spans="4:9" x14ac:dyDescent="0.25">
      <c r="D330" s="108"/>
      <c r="G330" s="108"/>
      <c r="H330" s="108"/>
      <c r="I330" s="108"/>
    </row>
    <row r="331" spans="4:9" x14ac:dyDescent="0.25">
      <c r="D331" s="108"/>
      <c r="G331" s="108"/>
      <c r="H331" s="108"/>
      <c r="I331" s="108"/>
    </row>
    <row r="332" spans="4:9" x14ac:dyDescent="0.25">
      <c r="D332" s="108"/>
      <c r="G332" s="108"/>
      <c r="H332" s="108"/>
      <c r="I332" s="108"/>
    </row>
    <row r="333" spans="4:9" x14ac:dyDescent="0.25">
      <c r="D333" s="108"/>
      <c r="G333" s="108"/>
      <c r="H333" s="108"/>
      <c r="I333" s="108"/>
    </row>
    <row r="334" spans="4:9" x14ac:dyDescent="0.25">
      <c r="D334" s="108"/>
      <c r="G334" s="108"/>
      <c r="H334" s="108"/>
      <c r="I334" s="108"/>
    </row>
    <row r="335" spans="4:9" x14ac:dyDescent="0.25">
      <c r="D335" s="108"/>
      <c r="G335" s="108"/>
      <c r="H335" s="108"/>
      <c r="I335" s="108"/>
    </row>
    <row r="336" spans="4:9" x14ac:dyDescent="0.25">
      <c r="D336" s="108"/>
      <c r="G336" s="108"/>
      <c r="H336" s="108"/>
      <c r="I336" s="108"/>
    </row>
    <row r="337" spans="4:9" x14ac:dyDescent="0.25">
      <c r="D337" s="108"/>
      <c r="G337" s="108"/>
      <c r="H337" s="108"/>
      <c r="I337" s="108"/>
    </row>
    <row r="338" spans="4:9" x14ac:dyDescent="0.25">
      <c r="D338" s="108"/>
      <c r="G338" s="108"/>
      <c r="H338" s="108"/>
      <c r="I338" s="108"/>
    </row>
    <row r="339" spans="4:9" x14ac:dyDescent="0.25">
      <c r="D339" s="108"/>
      <c r="G339" s="108"/>
      <c r="H339" s="108"/>
      <c r="I339" s="108"/>
    </row>
    <row r="340" spans="4:9" x14ac:dyDescent="0.25">
      <c r="D340" s="108"/>
      <c r="G340" s="108"/>
      <c r="H340" s="108"/>
      <c r="I340" s="108"/>
    </row>
    <row r="341" spans="4:9" x14ac:dyDescent="0.25">
      <c r="D341" s="108"/>
      <c r="G341" s="108"/>
      <c r="H341" s="108"/>
      <c r="I341" s="108"/>
    </row>
    <row r="342" spans="4:9" x14ac:dyDescent="0.25">
      <c r="D342" s="108"/>
      <c r="G342" s="108"/>
      <c r="H342" s="108"/>
      <c r="I342" s="108"/>
    </row>
    <row r="343" spans="4:9" x14ac:dyDescent="0.25">
      <c r="D343" s="108"/>
      <c r="G343" s="108"/>
      <c r="H343" s="108"/>
      <c r="I343" s="108"/>
    </row>
    <row r="344" spans="4:9" x14ac:dyDescent="0.25">
      <c r="D344" s="108"/>
      <c r="G344" s="108"/>
      <c r="H344" s="108"/>
      <c r="I344" s="108"/>
    </row>
    <row r="345" spans="4:9" x14ac:dyDescent="0.25">
      <c r="D345" s="108"/>
      <c r="G345" s="108"/>
      <c r="H345" s="108"/>
      <c r="I345" s="108"/>
    </row>
    <row r="346" spans="4:9" x14ac:dyDescent="0.25">
      <c r="D346" s="108"/>
      <c r="G346" s="108"/>
      <c r="H346" s="108"/>
      <c r="I346" s="108"/>
    </row>
    <row r="347" spans="4:9" x14ac:dyDescent="0.25">
      <c r="D347" s="108"/>
      <c r="G347" s="108"/>
      <c r="H347" s="108"/>
      <c r="I347" s="108"/>
    </row>
    <row r="348" spans="4:9" x14ac:dyDescent="0.25">
      <c r="D348" s="108"/>
      <c r="G348" s="108"/>
      <c r="H348" s="108"/>
      <c r="I348" s="108"/>
    </row>
    <row r="349" spans="4:9" x14ac:dyDescent="0.25">
      <c r="D349" s="108"/>
      <c r="G349" s="108"/>
      <c r="H349" s="108"/>
      <c r="I349" s="108"/>
    </row>
    <row r="350" spans="4:9" x14ac:dyDescent="0.25">
      <c r="D350" s="108"/>
      <c r="G350" s="108"/>
      <c r="H350" s="108"/>
      <c r="I350" s="108"/>
    </row>
    <row r="351" spans="4:9" x14ac:dyDescent="0.25">
      <c r="D351" s="108"/>
      <c r="G351" s="108"/>
      <c r="H351" s="108"/>
      <c r="I351" s="108"/>
    </row>
    <row r="352" spans="4:9" x14ac:dyDescent="0.25">
      <c r="D352" s="108"/>
      <c r="G352" s="108"/>
      <c r="H352" s="108"/>
      <c r="I352" s="108"/>
    </row>
    <row r="353" spans="4:9" x14ac:dyDescent="0.25">
      <c r="D353" s="108"/>
      <c r="G353" s="108"/>
      <c r="H353" s="108"/>
      <c r="I353" s="108"/>
    </row>
    <row r="354" spans="4:9" x14ac:dyDescent="0.25">
      <c r="D354" s="108"/>
      <c r="G354" s="108"/>
      <c r="H354" s="108"/>
      <c r="I354" s="108"/>
    </row>
    <row r="355" spans="4:9" x14ac:dyDescent="0.25">
      <c r="D355" s="108"/>
      <c r="G355" s="108"/>
      <c r="H355" s="108"/>
      <c r="I355" s="108"/>
    </row>
    <row r="356" spans="4:9" x14ac:dyDescent="0.25">
      <c r="D356" s="108"/>
      <c r="G356" s="108"/>
      <c r="H356" s="108"/>
      <c r="I356" s="108"/>
    </row>
    <row r="357" spans="4:9" x14ac:dyDescent="0.25">
      <c r="D357" s="108"/>
      <c r="G357" s="108"/>
      <c r="H357" s="108"/>
      <c r="I357" s="108"/>
    </row>
    <row r="358" spans="4:9" x14ac:dyDescent="0.25">
      <c r="D358" s="108"/>
      <c r="G358" s="108"/>
      <c r="H358" s="108"/>
      <c r="I358" s="108"/>
    </row>
    <row r="359" spans="4:9" x14ac:dyDescent="0.25">
      <c r="D359" s="108"/>
      <c r="G359" s="108"/>
      <c r="H359" s="108"/>
      <c r="I359" s="108"/>
    </row>
    <row r="360" spans="4:9" x14ac:dyDescent="0.25">
      <c r="D360" s="108"/>
      <c r="G360" s="108"/>
      <c r="H360" s="108"/>
      <c r="I360" s="108"/>
    </row>
    <row r="361" spans="4:9" x14ac:dyDescent="0.25">
      <c r="D361" s="108"/>
      <c r="G361" s="108"/>
      <c r="H361" s="108"/>
      <c r="I361" s="108"/>
    </row>
    <row r="362" spans="4:9" x14ac:dyDescent="0.25">
      <c r="D362" s="108"/>
      <c r="G362" s="108"/>
      <c r="H362" s="108"/>
      <c r="I362" s="108"/>
    </row>
    <row r="363" spans="4:9" x14ac:dyDescent="0.25">
      <c r="D363" s="108"/>
      <c r="G363" s="108"/>
      <c r="H363" s="108"/>
      <c r="I363" s="108"/>
    </row>
    <row r="364" spans="4:9" x14ac:dyDescent="0.25">
      <c r="D364" s="108"/>
      <c r="G364" s="108"/>
      <c r="H364" s="108"/>
      <c r="I364" s="108"/>
    </row>
    <row r="365" spans="4:9" x14ac:dyDescent="0.25">
      <c r="D365" s="108"/>
      <c r="G365" s="108"/>
      <c r="H365" s="108"/>
      <c r="I365" s="108"/>
    </row>
    <row r="366" spans="4:9" x14ac:dyDescent="0.25">
      <c r="D366" s="108"/>
      <c r="G366" s="108"/>
      <c r="H366" s="108"/>
      <c r="I366" s="108"/>
    </row>
    <row r="367" spans="4:9" x14ac:dyDescent="0.25">
      <c r="D367" s="108"/>
      <c r="G367" s="108"/>
      <c r="H367" s="108"/>
      <c r="I367" s="108"/>
    </row>
    <row r="368" spans="4:9" x14ac:dyDescent="0.25">
      <c r="D368" s="108"/>
      <c r="G368" s="108"/>
      <c r="H368" s="108"/>
      <c r="I368" s="108"/>
    </row>
    <row r="369" spans="4:9" x14ac:dyDescent="0.25">
      <c r="D369" s="108"/>
      <c r="G369" s="108"/>
      <c r="H369" s="108"/>
      <c r="I369" s="108"/>
    </row>
    <row r="370" spans="4:9" x14ac:dyDescent="0.25">
      <c r="D370" s="108"/>
      <c r="G370" s="108"/>
      <c r="H370" s="108"/>
      <c r="I370" s="108"/>
    </row>
    <row r="371" spans="4:9" x14ac:dyDescent="0.25">
      <c r="D371" s="108"/>
      <c r="G371" s="108"/>
      <c r="H371" s="108"/>
      <c r="I371" s="108"/>
    </row>
    <row r="372" spans="4:9" x14ac:dyDescent="0.25">
      <c r="D372" s="108"/>
      <c r="G372" s="108"/>
      <c r="H372" s="108"/>
      <c r="I372" s="108"/>
    </row>
    <row r="373" spans="4:9" x14ac:dyDescent="0.25">
      <c r="D373" s="108"/>
      <c r="G373" s="108"/>
      <c r="H373" s="108"/>
      <c r="I373" s="108"/>
    </row>
    <row r="374" spans="4:9" x14ac:dyDescent="0.25">
      <c r="D374" s="108"/>
      <c r="G374" s="108"/>
      <c r="H374" s="108"/>
      <c r="I374" s="108"/>
    </row>
    <row r="375" spans="4:9" x14ac:dyDescent="0.25">
      <c r="D375" s="108"/>
      <c r="G375" s="108"/>
      <c r="H375" s="108"/>
      <c r="I375" s="108"/>
    </row>
    <row r="376" spans="4:9" x14ac:dyDescent="0.25">
      <c r="D376" s="108"/>
      <c r="G376" s="108"/>
      <c r="H376" s="108"/>
      <c r="I376" s="108"/>
    </row>
    <row r="377" spans="4:9" x14ac:dyDescent="0.25">
      <c r="D377" s="108"/>
      <c r="G377" s="108"/>
      <c r="H377" s="108"/>
      <c r="I377" s="108"/>
    </row>
    <row r="378" spans="4:9" x14ac:dyDescent="0.25">
      <c r="D378" s="108"/>
      <c r="G378" s="108"/>
      <c r="H378" s="108"/>
      <c r="I378" s="108"/>
    </row>
    <row r="379" spans="4:9" x14ac:dyDescent="0.25">
      <c r="D379" s="108"/>
      <c r="G379" s="108"/>
      <c r="H379" s="108"/>
      <c r="I379" s="108"/>
    </row>
    <row r="380" spans="4:9" x14ac:dyDescent="0.25">
      <c r="D380" s="108"/>
      <c r="G380" s="108"/>
      <c r="H380" s="108"/>
      <c r="I380" s="108"/>
    </row>
    <row r="381" spans="4:9" x14ac:dyDescent="0.25">
      <c r="D381" s="108"/>
      <c r="G381" s="108"/>
      <c r="H381" s="108"/>
      <c r="I381" s="108"/>
    </row>
    <row r="382" spans="4:9" x14ac:dyDescent="0.25">
      <c r="D382" s="108"/>
      <c r="G382" s="108"/>
      <c r="H382" s="108"/>
      <c r="I382" s="108"/>
    </row>
    <row r="383" spans="4:9" x14ac:dyDescent="0.25">
      <c r="D383" s="108"/>
      <c r="G383" s="108"/>
      <c r="H383" s="108"/>
      <c r="I383" s="108"/>
    </row>
    <row r="384" spans="4:9" x14ac:dyDescent="0.25">
      <c r="D384" s="108"/>
      <c r="G384" s="108"/>
      <c r="H384" s="108"/>
      <c r="I384" s="108"/>
    </row>
    <row r="385" spans="4:9" x14ac:dyDescent="0.25">
      <c r="D385" s="108"/>
      <c r="G385" s="108"/>
      <c r="H385" s="108"/>
      <c r="I385" s="108"/>
    </row>
    <row r="386" spans="4:9" x14ac:dyDescent="0.25">
      <c r="D386" s="108"/>
      <c r="G386" s="108"/>
      <c r="H386" s="108"/>
      <c r="I386" s="108"/>
    </row>
    <row r="387" spans="4:9" x14ac:dyDescent="0.25">
      <c r="D387" s="108"/>
      <c r="G387" s="108"/>
      <c r="H387" s="108"/>
      <c r="I387" s="108"/>
    </row>
    <row r="388" spans="4:9" x14ac:dyDescent="0.25">
      <c r="D388" s="108"/>
      <c r="G388" s="108"/>
      <c r="H388" s="108"/>
      <c r="I388" s="108"/>
    </row>
    <row r="389" spans="4:9" x14ac:dyDescent="0.25">
      <c r="D389" s="108"/>
      <c r="G389" s="108"/>
      <c r="H389" s="108"/>
      <c r="I389" s="108"/>
    </row>
    <row r="390" spans="4:9" x14ac:dyDescent="0.25">
      <c r="D390" s="108"/>
      <c r="G390" s="108"/>
      <c r="H390" s="108"/>
      <c r="I390" s="108"/>
    </row>
    <row r="391" spans="4:9" x14ac:dyDescent="0.25">
      <c r="D391" s="108"/>
      <c r="G391" s="108"/>
      <c r="H391" s="108"/>
      <c r="I391" s="108"/>
    </row>
    <row r="392" spans="4:9" x14ac:dyDescent="0.25">
      <c r="D392" s="108"/>
      <c r="G392" s="108"/>
      <c r="H392" s="108"/>
      <c r="I392" s="108"/>
    </row>
    <row r="393" spans="4:9" x14ac:dyDescent="0.25">
      <c r="D393" s="108"/>
      <c r="G393" s="108"/>
      <c r="H393" s="108"/>
      <c r="I393" s="108"/>
    </row>
    <row r="394" spans="4:9" x14ac:dyDescent="0.25">
      <c r="D394" s="108"/>
      <c r="G394" s="108"/>
      <c r="H394" s="108"/>
      <c r="I394" s="108"/>
    </row>
    <row r="395" spans="4:9" x14ac:dyDescent="0.25">
      <c r="D395" s="108"/>
      <c r="G395" s="108"/>
      <c r="H395" s="108"/>
      <c r="I395" s="108"/>
    </row>
    <row r="396" spans="4:9" x14ac:dyDescent="0.25">
      <c r="D396" s="108"/>
      <c r="G396" s="108"/>
      <c r="H396" s="108"/>
      <c r="I396" s="108"/>
    </row>
    <row r="397" spans="4:9" x14ac:dyDescent="0.25">
      <c r="D397" s="108"/>
      <c r="G397" s="108"/>
      <c r="H397" s="108"/>
      <c r="I397" s="108"/>
    </row>
    <row r="398" spans="4:9" x14ac:dyDescent="0.25">
      <c r="D398" s="108"/>
      <c r="G398" s="108"/>
      <c r="H398" s="108"/>
      <c r="I398" s="108"/>
    </row>
    <row r="399" spans="4:9" x14ac:dyDescent="0.25">
      <c r="D399" s="108"/>
      <c r="G399" s="108"/>
      <c r="H399" s="108"/>
      <c r="I399" s="108"/>
    </row>
    <row r="400" spans="4:9" x14ac:dyDescent="0.25">
      <c r="D400" s="108"/>
      <c r="G400" s="108"/>
      <c r="H400" s="108"/>
      <c r="I400" s="108"/>
    </row>
    <row r="401" spans="4:9" x14ac:dyDescent="0.25">
      <c r="D401" s="108"/>
      <c r="G401" s="108"/>
      <c r="H401" s="108"/>
      <c r="I401" s="108"/>
    </row>
    <row r="402" spans="4:9" x14ac:dyDescent="0.25">
      <c r="D402" s="108"/>
      <c r="G402" s="108"/>
      <c r="H402" s="108"/>
      <c r="I402" s="108"/>
    </row>
    <row r="403" spans="4:9" x14ac:dyDescent="0.25">
      <c r="D403" s="108"/>
      <c r="G403" s="108"/>
      <c r="H403" s="108"/>
      <c r="I403" s="108"/>
    </row>
    <row r="404" spans="4:9" x14ac:dyDescent="0.25">
      <c r="D404" s="108"/>
      <c r="G404" s="108"/>
      <c r="H404" s="108"/>
      <c r="I404" s="108"/>
    </row>
    <row r="405" spans="4:9" x14ac:dyDescent="0.25">
      <c r="D405" s="108"/>
      <c r="G405" s="108"/>
      <c r="H405" s="108"/>
      <c r="I405" s="108"/>
    </row>
    <row r="406" spans="4:9" x14ac:dyDescent="0.25">
      <c r="D406" s="108"/>
      <c r="G406" s="108"/>
      <c r="H406" s="108"/>
      <c r="I406" s="108"/>
    </row>
    <row r="407" spans="4:9" x14ac:dyDescent="0.25">
      <c r="D407" s="108"/>
      <c r="G407" s="108"/>
      <c r="H407" s="108"/>
      <c r="I407" s="108"/>
    </row>
    <row r="408" spans="4:9" x14ac:dyDescent="0.25">
      <c r="D408" s="108"/>
      <c r="G408" s="108"/>
      <c r="H408" s="108"/>
      <c r="I408" s="108"/>
    </row>
    <row r="409" spans="4:9" x14ac:dyDescent="0.25">
      <c r="D409" s="108"/>
      <c r="G409" s="108"/>
      <c r="H409" s="108"/>
      <c r="I409" s="108"/>
    </row>
    <row r="410" spans="4:9" x14ac:dyDescent="0.25">
      <c r="D410" s="108"/>
      <c r="G410" s="108"/>
      <c r="H410" s="108"/>
      <c r="I410" s="108"/>
    </row>
    <row r="411" spans="4:9" x14ac:dyDescent="0.25">
      <c r="D411" s="108"/>
      <c r="G411" s="108"/>
      <c r="H411" s="108"/>
      <c r="I411" s="108"/>
    </row>
    <row r="412" spans="4:9" x14ac:dyDescent="0.25">
      <c r="D412" s="108"/>
      <c r="G412" s="108"/>
      <c r="H412" s="108"/>
      <c r="I412" s="108"/>
    </row>
    <row r="413" spans="4:9" x14ac:dyDescent="0.25">
      <c r="D413" s="108"/>
      <c r="G413" s="108"/>
      <c r="H413" s="108"/>
      <c r="I413" s="108"/>
    </row>
    <row r="414" spans="4:9" x14ac:dyDescent="0.25">
      <c r="D414" s="108"/>
      <c r="G414" s="108"/>
      <c r="H414" s="108"/>
      <c r="I414" s="108"/>
    </row>
    <row r="415" spans="4:9" x14ac:dyDescent="0.25">
      <c r="D415" s="108"/>
      <c r="G415" s="108"/>
      <c r="H415" s="108"/>
      <c r="I415" s="108"/>
    </row>
    <row r="416" spans="4:9" x14ac:dyDescent="0.25">
      <c r="D416" s="108"/>
      <c r="G416" s="108"/>
      <c r="H416" s="108"/>
      <c r="I416" s="108"/>
    </row>
    <row r="417" spans="4:9" x14ac:dyDescent="0.25">
      <c r="D417" s="108"/>
      <c r="G417" s="108"/>
      <c r="H417" s="108"/>
      <c r="I417" s="108"/>
    </row>
    <row r="418" spans="4:9" x14ac:dyDescent="0.25">
      <c r="D418" s="108"/>
      <c r="G418" s="108"/>
      <c r="H418" s="108"/>
      <c r="I418" s="108"/>
    </row>
    <row r="419" spans="4:9" x14ac:dyDescent="0.25">
      <c r="D419" s="108"/>
      <c r="G419" s="108"/>
      <c r="H419" s="108"/>
      <c r="I419" s="108"/>
    </row>
    <row r="420" spans="4:9" x14ac:dyDescent="0.25">
      <c r="D420" s="108"/>
      <c r="G420" s="108"/>
      <c r="H420" s="108"/>
      <c r="I420" s="108"/>
    </row>
    <row r="421" spans="4:9" x14ac:dyDescent="0.25">
      <c r="D421" s="108"/>
      <c r="G421" s="108"/>
      <c r="H421" s="108"/>
      <c r="I421" s="108"/>
    </row>
    <row r="422" spans="4:9" x14ac:dyDescent="0.25">
      <c r="D422" s="108"/>
      <c r="G422" s="108"/>
      <c r="H422" s="108"/>
      <c r="I422" s="108"/>
    </row>
    <row r="423" spans="4:9" x14ac:dyDescent="0.25">
      <c r="D423" s="108"/>
      <c r="G423" s="108"/>
      <c r="H423" s="108"/>
      <c r="I423" s="108"/>
    </row>
    <row r="424" spans="4:9" x14ac:dyDescent="0.25">
      <c r="D424" s="108"/>
      <c r="G424" s="108"/>
      <c r="H424" s="108"/>
      <c r="I424" s="108"/>
    </row>
    <row r="425" spans="4:9" x14ac:dyDescent="0.25">
      <c r="D425" s="108"/>
      <c r="G425" s="108"/>
      <c r="H425" s="108"/>
      <c r="I425" s="108"/>
    </row>
    <row r="426" spans="4:9" x14ac:dyDescent="0.25">
      <c r="D426" s="108"/>
      <c r="G426" s="108"/>
      <c r="H426" s="108"/>
      <c r="I426" s="108"/>
    </row>
    <row r="427" spans="4:9" x14ac:dyDescent="0.25">
      <c r="D427" s="108"/>
      <c r="G427" s="108"/>
      <c r="H427" s="108"/>
      <c r="I427" s="108"/>
    </row>
    <row r="428" spans="4:9" x14ac:dyDescent="0.25">
      <c r="D428" s="108"/>
      <c r="G428" s="108"/>
      <c r="H428" s="108"/>
      <c r="I428" s="108"/>
    </row>
    <row r="429" spans="4:9" x14ac:dyDescent="0.25">
      <c r="D429" s="108"/>
      <c r="G429" s="108"/>
      <c r="H429" s="108"/>
      <c r="I429" s="108"/>
    </row>
    <row r="430" spans="4:9" x14ac:dyDescent="0.25">
      <c r="D430" s="108"/>
      <c r="G430" s="108"/>
      <c r="H430" s="108"/>
      <c r="I430" s="108"/>
    </row>
    <row r="431" spans="4:9" x14ac:dyDescent="0.25">
      <c r="D431" s="108"/>
      <c r="G431" s="108"/>
      <c r="H431" s="108"/>
      <c r="I431" s="108"/>
    </row>
    <row r="432" spans="4:9" x14ac:dyDescent="0.25">
      <c r="D432" s="108"/>
      <c r="G432" s="108"/>
      <c r="H432" s="108"/>
      <c r="I432" s="108"/>
    </row>
    <row r="433" spans="4:9" x14ac:dyDescent="0.25">
      <c r="D433" s="108"/>
      <c r="G433" s="108"/>
      <c r="H433" s="108"/>
      <c r="I433" s="108"/>
    </row>
    <row r="434" spans="4:9" x14ac:dyDescent="0.25">
      <c r="D434" s="108"/>
      <c r="G434" s="108"/>
      <c r="H434" s="108"/>
      <c r="I434" s="108"/>
    </row>
    <row r="435" spans="4:9" x14ac:dyDescent="0.25">
      <c r="D435" s="108"/>
      <c r="G435" s="108"/>
      <c r="H435" s="108"/>
      <c r="I435" s="108"/>
    </row>
    <row r="436" spans="4:9" x14ac:dyDescent="0.25">
      <c r="D436" s="108"/>
      <c r="G436" s="108"/>
      <c r="H436" s="108"/>
      <c r="I436" s="108"/>
    </row>
    <row r="437" spans="4:9" x14ac:dyDescent="0.25">
      <c r="D437" s="108"/>
      <c r="G437" s="108"/>
      <c r="H437" s="108"/>
      <c r="I437" s="108"/>
    </row>
    <row r="438" spans="4:9" x14ac:dyDescent="0.25">
      <c r="D438" s="108"/>
      <c r="G438" s="108"/>
      <c r="H438" s="108"/>
      <c r="I438" s="108"/>
    </row>
    <row r="439" spans="4:9" x14ac:dyDescent="0.25">
      <c r="D439" s="108"/>
      <c r="G439" s="108"/>
      <c r="H439" s="108"/>
      <c r="I439" s="108"/>
    </row>
    <row r="440" spans="4:9" x14ac:dyDescent="0.25">
      <c r="D440" s="108"/>
      <c r="G440" s="108"/>
      <c r="H440" s="108"/>
      <c r="I440" s="108"/>
    </row>
    <row r="441" spans="4:9" x14ac:dyDescent="0.25">
      <c r="D441" s="108"/>
      <c r="G441" s="108"/>
      <c r="H441" s="108"/>
      <c r="I441" s="108"/>
    </row>
    <row r="442" spans="4:9" x14ac:dyDescent="0.25">
      <c r="D442" s="108"/>
      <c r="G442" s="108"/>
      <c r="H442" s="108"/>
      <c r="I442" s="108"/>
    </row>
    <row r="443" spans="4:9" x14ac:dyDescent="0.25">
      <c r="D443" s="108"/>
      <c r="G443" s="108"/>
      <c r="H443" s="108"/>
      <c r="I443" s="108"/>
    </row>
    <row r="444" spans="4:9" x14ac:dyDescent="0.25">
      <c r="D444" s="108"/>
      <c r="G444" s="108"/>
      <c r="H444" s="108"/>
      <c r="I444" s="108"/>
    </row>
    <row r="445" spans="4:9" x14ac:dyDescent="0.25">
      <c r="D445" s="108"/>
      <c r="G445" s="108"/>
      <c r="H445" s="108"/>
      <c r="I445" s="108"/>
    </row>
    <row r="446" spans="4:9" x14ac:dyDescent="0.25">
      <c r="D446" s="108"/>
      <c r="G446" s="108"/>
      <c r="H446" s="108"/>
      <c r="I446" s="108"/>
    </row>
    <row r="447" spans="4:9" x14ac:dyDescent="0.25">
      <c r="D447" s="108"/>
      <c r="G447" s="108"/>
      <c r="H447" s="108"/>
      <c r="I447" s="108"/>
    </row>
    <row r="448" spans="4:9" x14ac:dyDescent="0.25">
      <c r="D448" s="108"/>
      <c r="G448" s="108"/>
      <c r="H448" s="108"/>
      <c r="I448" s="108"/>
    </row>
    <row r="449" spans="4:9" x14ac:dyDescent="0.25">
      <c r="D449" s="108"/>
      <c r="G449" s="108"/>
      <c r="H449" s="108"/>
      <c r="I449" s="108"/>
    </row>
    <row r="450" spans="4:9" x14ac:dyDescent="0.25">
      <c r="D450" s="108"/>
      <c r="G450" s="108"/>
      <c r="H450" s="108"/>
      <c r="I450" s="108"/>
    </row>
    <row r="451" spans="4:9" x14ac:dyDescent="0.25">
      <c r="D451" s="108"/>
      <c r="G451" s="108"/>
      <c r="H451" s="108"/>
      <c r="I451" s="108"/>
    </row>
    <row r="452" spans="4:9" x14ac:dyDescent="0.25">
      <c r="D452" s="108"/>
      <c r="G452" s="108"/>
      <c r="H452" s="108"/>
      <c r="I452" s="108"/>
    </row>
    <row r="453" spans="4:9" x14ac:dyDescent="0.25">
      <c r="D453" s="108"/>
      <c r="G453" s="108"/>
      <c r="H453" s="108"/>
      <c r="I453" s="108"/>
    </row>
    <row r="454" spans="4:9" x14ac:dyDescent="0.25">
      <c r="D454" s="108"/>
      <c r="G454" s="108"/>
      <c r="H454" s="108"/>
      <c r="I454" s="108"/>
    </row>
    <row r="455" spans="4:9" x14ac:dyDescent="0.25">
      <c r="D455" s="108"/>
      <c r="G455" s="108"/>
      <c r="H455" s="108"/>
      <c r="I455" s="108"/>
    </row>
    <row r="456" spans="4:9" x14ac:dyDescent="0.25">
      <c r="D456" s="108"/>
      <c r="G456" s="108"/>
      <c r="H456" s="108"/>
      <c r="I456" s="108"/>
    </row>
    <row r="457" spans="4:9" x14ac:dyDescent="0.25">
      <c r="D457" s="108"/>
      <c r="G457" s="108"/>
      <c r="H457" s="108"/>
      <c r="I457" s="108"/>
    </row>
    <row r="458" spans="4:9" x14ac:dyDescent="0.25">
      <c r="D458" s="108"/>
      <c r="G458" s="108"/>
      <c r="H458" s="108"/>
      <c r="I458" s="108"/>
    </row>
    <row r="459" spans="4:9" x14ac:dyDescent="0.25">
      <c r="D459" s="108"/>
      <c r="G459" s="108"/>
      <c r="H459" s="108"/>
      <c r="I459" s="108"/>
    </row>
    <row r="460" spans="4:9" x14ac:dyDescent="0.25">
      <c r="D460" s="108"/>
      <c r="G460" s="108"/>
      <c r="H460" s="108"/>
      <c r="I460" s="108"/>
    </row>
    <row r="461" spans="4:9" x14ac:dyDescent="0.25">
      <c r="D461" s="108"/>
      <c r="G461" s="108"/>
      <c r="H461" s="108"/>
      <c r="I461" s="108"/>
    </row>
    <row r="462" spans="4:9" x14ac:dyDescent="0.25">
      <c r="D462" s="108"/>
      <c r="G462" s="108"/>
      <c r="H462" s="108"/>
      <c r="I462" s="108"/>
    </row>
    <row r="463" spans="4:9" x14ac:dyDescent="0.25">
      <c r="D463" s="108"/>
      <c r="G463" s="108"/>
      <c r="H463" s="108"/>
      <c r="I463" s="108"/>
    </row>
    <row r="464" spans="4:9" x14ac:dyDescent="0.25">
      <c r="D464" s="108"/>
      <c r="G464" s="108"/>
      <c r="H464" s="108"/>
      <c r="I464" s="108"/>
    </row>
    <row r="465" spans="4:9" x14ac:dyDescent="0.25">
      <c r="D465" s="108"/>
      <c r="G465" s="108"/>
      <c r="H465" s="108"/>
      <c r="I465" s="108"/>
    </row>
    <row r="466" spans="4:9" x14ac:dyDescent="0.25">
      <c r="D466" s="108"/>
      <c r="G466" s="108"/>
      <c r="H466" s="108"/>
      <c r="I466" s="108"/>
    </row>
    <row r="467" spans="4:9" x14ac:dyDescent="0.25">
      <c r="D467" s="108"/>
      <c r="G467" s="108"/>
      <c r="H467" s="108"/>
      <c r="I467" s="108"/>
    </row>
    <row r="468" spans="4:9" x14ac:dyDescent="0.25">
      <c r="D468" s="108"/>
      <c r="G468" s="108"/>
      <c r="H468" s="108"/>
      <c r="I468" s="108"/>
    </row>
    <row r="469" spans="4:9" x14ac:dyDescent="0.25">
      <c r="D469" s="108"/>
      <c r="G469" s="108"/>
      <c r="H469" s="108"/>
      <c r="I469" s="108"/>
    </row>
    <row r="470" spans="4:9" x14ac:dyDescent="0.25">
      <c r="D470" s="108"/>
      <c r="G470" s="108"/>
      <c r="H470" s="108"/>
      <c r="I470" s="108"/>
    </row>
    <row r="471" spans="4:9" x14ac:dyDescent="0.25">
      <c r="D471" s="108"/>
      <c r="G471" s="108"/>
      <c r="H471" s="108"/>
      <c r="I471" s="108"/>
    </row>
    <row r="472" spans="4:9" x14ac:dyDescent="0.25">
      <c r="D472" s="108"/>
      <c r="G472" s="108"/>
      <c r="H472" s="108"/>
      <c r="I472" s="108"/>
    </row>
    <row r="473" spans="4:9" x14ac:dyDescent="0.25">
      <c r="D473" s="108"/>
      <c r="G473" s="108"/>
      <c r="H473" s="108"/>
      <c r="I473" s="108"/>
    </row>
    <row r="474" spans="4:9" x14ac:dyDescent="0.25">
      <c r="D474" s="108"/>
      <c r="G474" s="108"/>
      <c r="H474" s="108"/>
      <c r="I474" s="108"/>
    </row>
    <row r="475" spans="4:9" x14ac:dyDescent="0.25">
      <c r="D475" s="108"/>
      <c r="G475" s="108"/>
      <c r="H475" s="108"/>
      <c r="I475" s="108"/>
    </row>
    <row r="476" spans="4:9" x14ac:dyDescent="0.25">
      <c r="D476" s="108"/>
      <c r="G476" s="108"/>
      <c r="H476" s="108"/>
      <c r="I476" s="108"/>
    </row>
    <row r="477" spans="4:9" x14ac:dyDescent="0.25">
      <c r="D477" s="108"/>
      <c r="G477" s="108"/>
      <c r="H477" s="108"/>
      <c r="I477" s="108"/>
    </row>
    <row r="478" spans="4:9" x14ac:dyDescent="0.25">
      <c r="D478" s="108"/>
      <c r="G478" s="108"/>
      <c r="H478" s="108"/>
      <c r="I478" s="108"/>
    </row>
    <row r="479" spans="4:9" x14ac:dyDescent="0.25">
      <c r="D479" s="108"/>
      <c r="G479" s="108"/>
      <c r="H479" s="108"/>
      <c r="I479" s="108"/>
    </row>
    <row r="480" spans="4:9" x14ac:dyDescent="0.25">
      <c r="D480" s="108"/>
      <c r="G480" s="108"/>
      <c r="H480" s="108"/>
      <c r="I480" s="108"/>
    </row>
    <row r="481" spans="4:9" x14ac:dyDescent="0.25">
      <c r="D481" s="108"/>
      <c r="G481" s="108"/>
      <c r="H481" s="108"/>
      <c r="I481" s="108"/>
    </row>
    <row r="482" spans="4:9" x14ac:dyDescent="0.25">
      <c r="D482" s="108"/>
      <c r="G482" s="108"/>
      <c r="H482" s="108"/>
      <c r="I482" s="108"/>
    </row>
    <row r="483" spans="4:9" x14ac:dyDescent="0.25">
      <c r="D483" s="108"/>
      <c r="G483" s="108"/>
      <c r="H483" s="108"/>
      <c r="I483" s="108"/>
    </row>
    <row r="484" spans="4:9" x14ac:dyDescent="0.25">
      <c r="D484" s="108"/>
      <c r="G484" s="108"/>
      <c r="H484" s="108"/>
      <c r="I484" s="108"/>
    </row>
    <row r="485" spans="4:9" x14ac:dyDescent="0.25">
      <c r="D485" s="108"/>
      <c r="G485" s="108"/>
      <c r="H485" s="108"/>
      <c r="I485" s="108"/>
    </row>
    <row r="486" spans="4:9" x14ac:dyDescent="0.25">
      <c r="D486" s="108"/>
      <c r="G486" s="108"/>
      <c r="H486" s="108"/>
      <c r="I486" s="108"/>
    </row>
    <row r="487" spans="4:9" x14ac:dyDescent="0.25">
      <c r="D487" s="108"/>
      <c r="G487" s="108"/>
      <c r="H487" s="108"/>
      <c r="I487" s="108"/>
    </row>
    <row r="488" spans="4:9" x14ac:dyDescent="0.25">
      <c r="D488" s="108"/>
      <c r="G488" s="108"/>
      <c r="H488" s="108"/>
      <c r="I488" s="108"/>
    </row>
    <row r="489" spans="4:9" x14ac:dyDescent="0.25">
      <c r="D489" s="108"/>
      <c r="G489" s="108"/>
      <c r="H489" s="108"/>
      <c r="I489" s="108"/>
    </row>
    <row r="490" spans="4:9" x14ac:dyDescent="0.25">
      <c r="D490" s="108"/>
      <c r="G490" s="108"/>
      <c r="H490" s="108"/>
      <c r="I490" s="108"/>
    </row>
    <row r="491" spans="4:9" x14ac:dyDescent="0.25">
      <c r="D491" s="108"/>
      <c r="G491" s="108"/>
      <c r="H491" s="108"/>
      <c r="I491" s="108"/>
    </row>
    <row r="492" spans="4:9" x14ac:dyDescent="0.25">
      <c r="D492" s="108"/>
      <c r="G492" s="108"/>
      <c r="H492" s="108"/>
      <c r="I492" s="108"/>
    </row>
    <row r="493" spans="4:9" x14ac:dyDescent="0.25">
      <c r="D493" s="108"/>
      <c r="G493" s="108"/>
      <c r="H493" s="108"/>
      <c r="I493" s="108"/>
    </row>
    <row r="494" spans="4:9" x14ac:dyDescent="0.25">
      <c r="D494" s="108"/>
      <c r="G494" s="108"/>
      <c r="H494" s="108"/>
      <c r="I494" s="108"/>
    </row>
    <row r="495" spans="4:9" x14ac:dyDescent="0.25">
      <c r="D495" s="108"/>
      <c r="G495" s="108"/>
      <c r="H495" s="108"/>
      <c r="I495" s="108"/>
    </row>
    <row r="496" spans="4:9" x14ac:dyDescent="0.25">
      <c r="D496" s="108"/>
      <c r="G496" s="108"/>
      <c r="H496" s="108"/>
      <c r="I496" s="108"/>
    </row>
    <row r="497" spans="4:9" x14ac:dyDescent="0.25">
      <c r="D497" s="108"/>
      <c r="G497" s="108"/>
      <c r="H497" s="108"/>
      <c r="I497" s="108"/>
    </row>
    <row r="498" spans="4:9" x14ac:dyDescent="0.25">
      <c r="D498" s="108"/>
      <c r="G498" s="108"/>
      <c r="H498" s="108"/>
      <c r="I498" s="108"/>
    </row>
    <row r="499" spans="4:9" x14ac:dyDescent="0.25">
      <c r="D499" s="108"/>
      <c r="G499" s="108"/>
      <c r="H499" s="108"/>
      <c r="I499" s="108"/>
    </row>
    <row r="500" spans="4:9" x14ac:dyDescent="0.25">
      <c r="D500" s="108"/>
      <c r="G500" s="108"/>
      <c r="H500" s="108"/>
      <c r="I500" s="108"/>
    </row>
    <row r="501" spans="4:9" x14ac:dyDescent="0.25">
      <c r="D501" s="108"/>
      <c r="G501" s="108"/>
      <c r="H501" s="108"/>
      <c r="I501" s="108"/>
    </row>
    <row r="502" spans="4:9" x14ac:dyDescent="0.25">
      <c r="D502" s="108"/>
      <c r="G502" s="108"/>
      <c r="H502" s="108"/>
      <c r="I502" s="108"/>
    </row>
    <row r="503" spans="4:9" x14ac:dyDescent="0.25">
      <c r="D503" s="108"/>
      <c r="G503" s="108"/>
      <c r="H503" s="108"/>
      <c r="I503" s="108"/>
    </row>
    <row r="504" spans="4:9" x14ac:dyDescent="0.25">
      <c r="D504" s="108"/>
      <c r="G504" s="108"/>
      <c r="H504" s="108"/>
      <c r="I504" s="108"/>
    </row>
    <row r="505" spans="4:9" x14ac:dyDescent="0.25">
      <c r="D505" s="108"/>
      <c r="G505" s="108"/>
      <c r="H505" s="108"/>
      <c r="I505" s="108"/>
    </row>
    <row r="506" spans="4:9" x14ac:dyDescent="0.25">
      <c r="D506" s="108"/>
      <c r="G506" s="108"/>
      <c r="H506" s="108"/>
      <c r="I506" s="108"/>
    </row>
    <row r="507" spans="4:9" x14ac:dyDescent="0.25">
      <c r="D507" s="108"/>
      <c r="G507" s="108"/>
      <c r="H507" s="108"/>
      <c r="I507" s="108"/>
    </row>
    <row r="508" spans="4:9" x14ac:dyDescent="0.25">
      <c r="D508" s="108"/>
      <c r="G508" s="108"/>
      <c r="H508" s="108"/>
      <c r="I508" s="108"/>
    </row>
    <row r="509" spans="4:9" x14ac:dyDescent="0.25">
      <c r="D509" s="108"/>
      <c r="G509" s="108"/>
      <c r="H509" s="108"/>
      <c r="I509" s="108"/>
    </row>
    <row r="510" spans="4:9" x14ac:dyDescent="0.25">
      <c r="D510" s="108"/>
      <c r="G510" s="108"/>
      <c r="H510" s="108"/>
      <c r="I510" s="108"/>
    </row>
    <row r="511" spans="4:9" x14ac:dyDescent="0.25">
      <c r="D511" s="108"/>
      <c r="G511" s="108"/>
      <c r="H511" s="108"/>
      <c r="I511" s="108"/>
    </row>
    <row r="512" spans="4:9" x14ac:dyDescent="0.25">
      <c r="D512" s="108"/>
      <c r="G512" s="108"/>
      <c r="H512" s="108"/>
      <c r="I512" s="108"/>
    </row>
    <row r="513" spans="4:9" x14ac:dyDescent="0.25">
      <c r="D513" s="108"/>
      <c r="G513" s="108"/>
      <c r="H513" s="108"/>
      <c r="I513" s="108"/>
    </row>
    <row r="514" spans="4:9" x14ac:dyDescent="0.25">
      <c r="D514" s="108"/>
      <c r="G514" s="108"/>
      <c r="H514" s="108"/>
      <c r="I514" s="108"/>
    </row>
    <row r="515" spans="4:9" x14ac:dyDescent="0.25">
      <c r="D515" s="108"/>
      <c r="G515" s="108"/>
      <c r="H515" s="108"/>
      <c r="I515" s="108"/>
    </row>
    <row r="516" spans="4:9" x14ac:dyDescent="0.25">
      <c r="D516" s="108"/>
      <c r="G516" s="108"/>
      <c r="H516" s="108"/>
      <c r="I516" s="108"/>
    </row>
    <row r="517" spans="4:9" x14ac:dyDescent="0.25">
      <c r="D517" s="108"/>
      <c r="G517" s="108"/>
      <c r="H517" s="108"/>
      <c r="I517" s="108"/>
    </row>
    <row r="518" spans="4:9" x14ac:dyDescent="0.25">
      <c r="D518" s="108"/>
      <c r="G518" s="108"/>
      <c r="H518" s="108"/>
      <c r="I518" s="108"/>
    </row>
    <row r="519" spans="4:9" x14ac:dyDescent="0.25">
      <c r="D519" s="108"/>
      <c r="G519" s="108"/>
      <c r="H519" s="108"/>
      <c r="I519" s="108"/>
    </row>
    <row r="520" spans="4:9" x14ac:dyDescent="0.25">
      <c r="D520" s="108"/>
      <c r="G520" s="108"/>
      <c r="H520" s="108"/>
      <c r="I520" s="108"/>
    </row>
    <row r="521" spans="4:9" x14ac:dyDescent="0.25">
      <c r="D521" s="108"/>
      <c r="G521" s="108"/>
      <c r="H521" s="108"/>
      <c r="I521" s="108"/>
    </row>
    <row r="522" spans="4:9" x14ac:dyDescent="0.25">
      <c r="D522" s="108"/>
      <c r="G522" s="108"/>
      <c r="H522" s="108"/>
      <c r="I522" s="108"/>
    </row>
    <row r="523" spans="4:9" x14ac:dyDescent="0.25">
      <c r="D523" s="108"/>
      <c r="G523" s="108"/>
      <c r="H523" s="108"/>
      <c r="I523" s="108"/>
    </row>
    <row r="524" spans="4:9" x14ac:dyDescent="0.25">
      <c r="D524" s="108"/>
      <c r="G524" s="108"/>
      <c r="H524" s="108"/>
      <c r="I524" s="108"/>
    </row>
    <row r="525" spans="4:9" x14ac:dyDescent="0.25">
      <c r="D525" s="108"/>
      <c r="G525" s="108"/>
      <c r="H525" s="108"/>
      <c r="I525" s="108"/>
    </row>
    <row r="526" spans="4:9" x14ac:dyDescent="0.25">
      <c r="D526" s="108"/>
      <c r="G526" s="108"/>
      <c r="H526" s="108"/>
      <c r="I526" s="108"/>
    </row>
    <row r="527" spans="4:9" x14ac:dyDescent="0.25">
      <c r="D527" s="108"/>
      <c r="G527" s="108"/>
      <c r="H527" s="108"/>
      <c r="I527" s="108"/>
    </row>
    <row r="528" spans="4:9" x14ac:dyDescent="0.25">
      <c r="D528" s="108"/>
      <c r="G528" s="108"/>
      <c r="H528" s="108"/>
      <c r="I528" s="108"/>
    </row>
    <row r="529" spans="4:9" x14ac:dyDescent="0.25">
      <c r="D529" s="108"/>
      <c r="G529" s="108"/>
      <c r="H529" s="108"/>
      <c r="I529" s="108"/>
    </row>
    <row r="530" spans="4:9" x14ac:dyDescent="0.25">
      <c r="D530" s="108"/>
      <c r="G530" s="108"/>
      <c r="H530" s="108"/>
      <c r="I530" s="108"/>
    </row>
    <row r="531" spans="4:9" x14ac:dyDescent="0.25">
      <c r="D531" s="108"/>
      <c r="G531" s="108"/>
      <c r="H531" s="108"/>
      <c r="I531" s="108"/>
    </row>
    <row r="532" spans="4:9" x14ac:dyDescent="0.25">
      <c r="D532" s="108"/>
      <c r="G532" s="108"/>
      <c r="H532" s="108"/>
      <c r="I532" s="108"/>
    </row>
    <row r="533" spans="4:9" x14ac:dyDescent="0.25">
      <c r="D533" s="108"/>
      <c r="G533" s="108"/>
      <c r="H533" s="108"/>
      <c r="I533" s="108"/>
    </row>
    <row r="534" spans="4:9" x14ac:dyDescent="0.25">
      <c r="D534" s="108"/>
      <c r="G534" s="108"/>
      <c r="H534" s="108"/>
      <c r="I534" s="108"/>
    </row>
    <row r="535" spans="4:9" x14ac:dyDescent="0.25">
      <c r="D535" s="108"/>
      <c r="G535" s="108"/>
      <c r="H535" s="108"/>
      <c r="I535" s="108"/>
    </row>
    <row r="536" spans="4:9" x14ac:dyDescent="0.25">
      <c r="D536" s="108"/>
      <c r="G536" s="108"/>
      <c r="H536" s="108"/>
      <c r="I536" s="108"/>
    </row>
    <row r="537" spans="4:9" x14ac:dyDescent="0.25">
      <c r="D537" s="108"/>
      <c r="G537" s="108"/>
      <c r="H537" s="108"/>
      <c r="I537" s="108"/>
    </row>
    <row r="538" spans="4:9" x14ac:dyDescent="0.25">
      <c r="D538" s="108"/>
      <c r="G538" s="108"/>
      <c r="H538" s="108"/>
      <c r="I538" s="108"/>
    </row>
    <row r="539" spans="4:9" x14ac:dyDescent="0.25">
      <c r="D539" s="108"/>
      <c r="G539" s="108"/>
      <c r="H539" s="108"/>
      <c r="I539" s="108"/>
    </row>
    <row r="540" spans="4:9" x14ac:dyDescent="0.25">
      <c r="D540" s="108"/>
      <c r="G540" s="108"/>
      <c r="H540" s="108"/>
      <c r="I540" s="108"/>
    </row>
    <row r="541" spans="4:9" x14ac:dyDescent="0.25">
      <c r="D541" s="108"/>
      <c r="G541" s="108"/>
      <c r="H541" s="108"/>
      <c r="I541" s="108"/>
    </row>
    <row r="542" spans="4:9" x14ac:dyDescent="0.25">
      <c r="D542" s="108"/>
      <c r="G542" s="108"/>
      <c r="H542" s="108"/>
      <c r="I542" s="108"/>
    </row>
    <row r="543" spans="4:9" x14ac:dyDescent="0.25">
      <c r="D543" s="108"/>
      <c r="G543" s="108"/>
      <c r="H543" s="108"/>
      <c r="I543" s="108"/>
    </row>
    <row r="544" spans="4:9" x14ac:dyDescent="0.25">
      <c r="D544" s="108"/>
      <c r="G544" s="108"/>
      <c r="H544" s="108"/>
      <c r="I544" s="108"/>
    </row>
    <row r="545" spans="4:9" x14ac:dyDescent="0.25">
      <c r="D545" s="108"/>
      <c r="G545" s="108"/>
      <c r="H545" s="108"/>
      <c r="I545" s="108"/>
    </row>
    <row r="546" spans="4:9" x14ac:dyDescent="0.25">
      <c r="D546" s="108"/>
      <c r="G546" s="108"/>
      <c r="H546" s="108"/>
      <c r="I546" s="108"/>
    </row>
    <row r="547" spans="4:9" x14ac:dyDescent="0.25">
      <c r="D547" s="108"/>
      <c r="G547" s="108"/>
      <c r="H547" s="108"/>
      <c r="I547" s="108"/>
    </row>
    <row r="548" spans="4:9" x14ac:dyDescent="0.25">
      <c r="D548" s="108"/>
      <c r="G548" s="108"/>
      <c r="H548" s="108"/>
      <c r="I548" s="108"/>
    </row>
    <row r="549" spans="4:9" x14ac:dyDescent="0.25">
      <c r="D549" s="108"/>
      <c r="G549" s="108"/>
      <c r="H549" s="108"/>
      <c r="I549" s="108"/>
    </row>
    <row r="550" spans="4:9" x14ac:dyDescent="0.25">
      <c r="D550" s="108"/>
      <c r="G550" s="108"/>
      <c r="H550" s="108"/>
      <c r="I550" s="108"/>
    </row>
    <row r="551" spans="4:9" x14ac:dyDescent="0.25">
      <c r="D551" s="108"/>
      <c r="G551" s="108"/>
      <c r="H551" s="108"/>
      <c r="I551" s="108"/>
    </row>
    <row r="552" spans="4:9" x14ac:dyDescent="0.25">
      <c r="D552" s="108"/>
      <c r="G552" s="108"/>
      <c r="H552" s="108"/>
      <c r="I552" s="108"/>
    </row>
    <row r="553" spans="4:9" x14ac:dyDescent="0.25">
      <c r="D553" s="108"/>
      <c r="G553" s="108"/>
      <c r="H553" s="108"/>
      <c r="I553" s="108"/>
    </row>
    <row r="554" spans="4:9" x14ac:dyDescent="0.25">
      <c r="D554" s="108"/>
      <c r="G554" s="108"/>
      <c r="H554" s="108"/>
      <c r="I554" s="108"/>
    </row>
    <row r="555" spans="4:9" x14ac:dyDescent="0.25">
      <c r="D555" s="108"/>
      <c r="G555" s="108"/>
      <c r="H555" s="108"/>
      <c r="I555" s="108"/>
    </row>
    <row r="556" spans="4:9" x14ac:dyDescent="0.25">
      <c r="D556" s="108"/>
      <c r="G556" s="108"/>
      <c r="H556" s="108"/>
      <c r="I556" s="108"/>
    </row>
    <row r="557" spans="4:9" x14ac:dyDescent="0.25">
      <c r="D557" s="108"/>
      <c r="G557" s="108"/>
      <c r="H557" s="108"/>
      <c r="I557" s="108"/>
    </row>
    <row r="558" spans="4:9" x14ac:dyDescent="0.25">
      <c r="D558" s="108"/>
      <c r="G558" s="108"/>
      <c r="H558" s="108"/>
      <c r="I558" s="108"/>
    </row>
    <row r="559" spans="4:9" x14ac:dyDescent="0.25">
      <c r="D559" s="108"/>
      <c r="G559" s="108"/>
      <c r="H559" s="108"/>
      <c r="I559" s="108"/>
    </row>
    <row r="560" spans="4:9" x14ac:dyDescent="0.25">
      <c r="D560" s="108"/>
      <c r="G560" s="108"/>
      <c r="H560" s="108"/>
      <c r="I560" s="108"/>
    </row>
    <row r="561" spans="4:9" x14ac:dyDescent="0.25">
      <c r="D561" s="108"/>
      <c r="G561" s="108"/>
      <c r="H561" s="108"/>
      <c r="I561" s="108"/>
    </row>
    <row r="562" spans="4:9" x14ac:dyDescent="0.25">
      <c r="D562" s="108"/>
      <c r="G562" s="108"/>
      <c r="H562" s="108"/>
      <c r="I562" s="108"/>
    </row>
    <row r="563" spans="4:9" x14ac:dyDescent="0.25">
      <c r="D563" s="108"/>
      <c r="G563" s="108"/>
      <c r="H563" s="108"/>
      <c r="I563" s="108"/>
    </row>
    <row r="564" spans="4:9" x14ac:dyDescent="0.25">
      <c r="D564" s="108"/>
      <c r="G564" s="108"/>
      <c r="H564" s="108"/>
      <c r="I564" s="108"/>
    </row>
    <row r="565" spans="4:9" x14ac:dyDescent="0.25">
      <c r="D565" s="108"/>
      <c r="G565" s="108"/>
      <c r="H565" s="108"/>
      <c r="I565" s="108"/>
    </row>
    <row r="566" spans="4:9" x14ac:dyDescent="0.25">
      <c r="D566" s="108"/>
      <c r="G566" s="108"/>
      <c r="H566" s="108"/>
      <c r="I566" s="108"/>
    </row>
    <row r="567" spans="4:9" x14ac:dyDescent="0.25">
      <c r="D567" s="108"/>
      <c r="G567" s="108"/>
      <c r="H567" s="108"/>
      <c r="I567" s="108"/>
    </row>
    <row r="568" spans="4:9" x14ac:dyDescent="0.25">
      <c r="D568" s="108"/>
      <c r="G568" s="108"/>
      <c r="H568" s="108"/>
      <c r="I568" s="108"/>
    </row>
    <row r="569" spans="4:9" x14ac:dyDescent="0.25">
      <c r="D569" s="108"/>
      <c r="G569" s="108"/>
      <c r="H569" s="108"/>
      <c r="I569" s="108"/>
    </row>
    <row r="570" spans="4:9" x14ac:dyDescent="0.25">
      <c r="D570" s="108"/>
      <c r="G570" s="108"/>
      <c r="H570" s="108"/>
      <c r="I570" s="108"/>
    </row>
    <row r="571" spans="4:9" x14ac:dyDescent="0.25">
      <c r="D571" s="108"/>
      <c r="G571" s="108"/>
      <c r="H571" s="108"/>
      <c r="I571" s="108"/>
    </row>
    <row r="572" spans="4:9" x14ac:dyDescent="0.25">
      <c r="D572" s="108"/>
      <c r="G572" s="108"/>
      <c r="H572" s="108"/>
      <c r="I572" s="108"/>
    </row>
    <row r="573" spans="4:9" x14ac:dyDescent="0.25">
      <c r="D573" s="108"/>
      <c r="G573" s="108"/>
      <c r="H573" s="108"/>
      <c r="I573" s="108"/>
    </row>
    <row r="574" spans="4:9" x14ac:dyDescent="0.25">
      <c r="D574" s="108"/>
      <c r="G574" s="108"/>
      <c r="H574" s="108"/>
      <c r="I574" s="108"/>
    </row>
    <row r="575" spans="4:9" x14ac:dyDescent="0.25">
      <c r="D575" s="108"/>
      <c r="G575" s="108"/>
      <c r="H575" s="108"/>
      <c r="I575" s="108"/>
    </row>
    <row r="576" spans="4:9" x14ac:dyDescent="0.25">
      <c r="D576" s="108"/>
      <c r="G576" s="108"/>
      <c r="H576" s="108"/>
      <c r="I576" s="108"/>
    </row>
    <row r="577" spans="4:9" x14ac:dyDescent="0.25">
      <c r="D577" s="108"/>
      <c r="G577" s="108"/>
      <c r="H577" s="108"/>
      <c r="I577" s="108"/>
    </row>
    <row r="578" spans="4:9" x14ac:dyDescent="0.25">
      <c r="D578" s="108"/>
      <c r="G578" s="108"/>
      <c r="H578" s="108"/>
      <c r="I578" s="108"/>
    </row>
    <row r="579" spans="4:9" x14ac:dyDescent="0.25">
      <c r="D579" s="108"/>
      <c r="G579" s="108"/>
      <c r="H579" s="108"/>
      <c r="I579" s="108"/>
    </row>
    <row r="580" spans="4:9" x14ac:dyDescent="0.25">
      <c r="D580" s="108"/>
      <c r="G580" s="108"/>
      <c r="H580" s="108"/>
      <c r="I580" s="108"/>
    </row>
    <row r="581" spans="4:9" x14ac:dyDescent="0.25">
      <c r="D581" s="108"/>
      <c r="G581" s="108"/>
      <c r="H581" s="108"/>
      <c r="I581" s="108"/>
    </row>
    <row r="582" spans="4:9" x14ac:dyDescent="0.25">
      <c r="D582" s="108"/>
      <c r="G582" s="108"/>
      <c r="H582" s="108"/>
      <c r="I582" s="108"/>
    </row>
    <row r="583" spans="4:9" x14ac:dyDescent="0.25">
      <c r="D583" s="108"/>
      <c r="G583" s="108"/>
      <c r="H583" s="108"/>
      <c r="I583" s="108"/>
    </row>
    <row r="584" spans="4:9" x14ac:dyDescent="0.25">
      <c r="D584" s="108"/>
      <c r="G584" s="108"/>
      <c r="H584" s="108"/>
      <c r="I584" s="108"/>
    </row>
    <row r="585" spans="4:9" x14ac:dyDescent="0.25">
      <c r="D585" s="108"/>
      <c r="G585" s="108"/>
      <c r="H585" s="108"/>
      <c r="I585" s="108"/>
    </row>
    <row r="586" spans="4:9" x14ac:dyDescent="0.25">
      <c r="D586" s="108"/>
      <c r="G586" s="108"/>
      <c r="H586" s="108"/>
      <c r="I586" s="108"/>
    </row>
    <row r="587" spans="4:9" x14ac:dyDescent="0.25">
      <c r="D587" s="108"/>
      <c r="G587" s="108"/>
      <c r="H587" s="108"/>
      <c r="I587" s="108"/>
    </row>
    <row r="588" spans="4:9" x14ac:dyDescent="0.25">
      <c r="D588" s="108"/>
      <c r="G588" s="108"/>
      <c r="H588" s="108"/>
      <c r="I588" s="108"/>
    </row>
    <row r="589" spans="4:9" x14ac:dyDescent="0.25">
      <c r="D589" s="108"/>
      <c r="G589" s="108"/>
      <c r="H589" s="108"/>
      <c r="I589" s="108"/>
    </row>
    <row r="590" spans="4:9" x14ac:dyDescent="0.25">
      <c r="D590" s="108"/>
      <c r="G590" s="108"/>
      <c r="H590" s="108"/>
      <c r="I590" s="108"/>
    </row>
    <row r="591" spans="4:9" x14ac:dyDescent="0.25">
      <c r="D591" s="108"/>
      <c r="G591" s="108"/>
      <c r="H591" s="108"/>
      <c r="I591" s="108"/>
    </row>
    <row r="592" spans="4:9" x14ac:dyDescent="0.25">
      <c r="D592" s="108"/>
      <c r="G592" s="108"/>
      <c r="H592" s="108"/>
      <c r="I592" s="108"/>
    </row>
    <row r="593" spans="4:9" x14ac:dyDescent="0.25">
      <c r="D593" s="108"/>
      <c r="G593" s="108"/>
      <c r="H593" s="108"/>
      <c r="I593" s="108"/>
    </row>
    <row r="594" spans="4:9" x14ac:dyDescent="0.25">
      <c r="D594" s="108"/>
      <c r="G594" s="108"/>
      <c r="H594" s="108"/>
      <c r="I594" s="108"/>
    </row>
    <row r="595" spans="4:9" x14ac:dyDescent="0.25">
      <c r="D595" s="108"/>
      <c r="G595" s="108"/>
      <c r="H595" s="108"/>
      <c r="I595" s="108"/>
    </row>
    <row r="596" spans="4:9" x14ac:dyDescent="0.25">
      <c r="D596" s="108"/>
      <c r="G596" s="108"/>
      <c r="H596" s="108"/>
      <c r="I596" s="108"/>
    </row>
    <row r="597" spans="4:9" x14ac:dyDescent="0.25">
      <c r="D597" s="108"/>
      <c r="G597" s="108"/>
      <c r="H597" s="108"/>
      <c r="I597" s="108"/>
    </row>
    <row r="598" spans="4:9" x14ac:dyDescent="0.25">
      <c r="D598" s="108"/>
      <c r="G598" s="108"/>
      <c r="H598" s="108"/>
      <c r="I598" s="108"/>
    </row>
    <row r="599" spans="4:9" x14ac:dyDescent="0.25">
      <c r="D599" s="108"/>
      <c r="G599" s="108"/>
      <c r="H599" s="108"/>
      <c r="I599" s="108"/>
    </row>
    <row r="600" spans="4:9" x14ac:dyDescent="0.25">
      <c r="D600" s="108"/>
      <c r="G600" s="108"/>
      <c r="H600" s="108"/>
      <c r="I600" s="108"/>
    </row>
    <row r="601" spans="4:9" x14ac:dyDescent="0.25">
      <c r="D601" s="108"/>
      <c r="G601" s="108"/>
      <c r="H601" s="108"/>
      <c r="I601" s="108"/>
    </row>
    <row r="602" spans="4:9" x14ac:dyDescent="0.25">
      <c r="D602" s="108"/>
      <c r="G602" s="108"/>
      <c r="H602" s="108"/>
      <c r="I602" s="108"/>
    </row>
    <row r="603" spans="4:9" x14ac:dyDescent="0.25">
      <c r="D603" s="108"/>
      <c r="G603" s="108"/>
      <c r="H603" s="108"/>
      <c r="I603" s="108"/>
    </row>
    <row r="604" spans="4:9" x14ac:dyDescent="0.25">
      <c r="D604" s="108"/>
      <c r="G604" s="108"/>
      <c r="H604" s="108"/>
      <c r="I604" s="108"/>
    </row>
    <row r="605" spans="4:9" x14ac:dyDescent="0.25">
      <c r="D605" s="108"/>
      <c r="G605" s="108"/>
      <c r="H605" s="108"/>
      <c r="I605" s="108"/>
    </row>
    <row r="606" spans="4:9" x14ac:dyDescent="0.25">
      <c r="D606" s="108"/>
      <c r="G606" s="108"/>
      <c r="H606" s="108"/>
      <c r="I606" s="108"/>
    </row>
    <row r="607" spans="4:9" x14ac:dyDescent="0.25">
      <c r="D607" s="108"/>
      <c r="G607" s="108"/>
      <c r="H607" s="108"/>
      <c r="I607" s="108"/>
    </row>
    <row r="608" spans="4:9" x14ac:dyDescent="0.25">
      <c r="D608" s="108"/>
      <c r="G608" s="108"/>
      <c r="H608" s="108"/>
      <c r="I608" s="108"/>
    </row>
    <row r="609" spans="4:9" x14ac:dyDescent="0.25">
      <c r="D609" s="108"/>
      <c r="G609" s="108"/>
      <c r="H609" s="108"/>
      <c r="I609" s="108"/>
    </row>
    <row r="610" spans="4:9" x14ac:dyDescent="0.25">
      <c r="D610" s="108"/>
      <c r="G610" s="108"/>
      <c r="H610" s="108"/>
      <c r="I610" s="108"/>
    </row>
    <row r="611" spans="4:9" x14ac:dyDescent="0.25">
      <c r="D611" s="108"/>
      <c r="G611" s="108"/>
      <c r="H611" s="108"/>
      <c r="I611" s="108"/>
    </row>
    <row r="612" spans="4:9" x14ac:dyDescent="0.25">
      <c r="D612" s="108"/>
      <c r="G612" s="108"/>
      <c r="H612" s="108"/>
      <c r="I612" s="108"/>
    </row>
    <row r="613" spans="4:9" x14ac:dyDescent="0.25">
      <c r="D613" s="108"/>
      <c r="G613" s="108"/>
      <c r="H613" s="108"/>
      <c r="I613" s="108"/>
    </row>
    <row r="614" spans="4:9" x14ac:dyDescent="0.25">
      <c r="D614" s="108"/>
      <c r="G614" s="108"/>
      <c r="H614" s="108"/>
      <c r="I614" s="108"/>
    </row>
    <row r="615" spans="4:9" x14ac:dyDescent="0.25">
      <c r="D615" s="108"/>
      <c r="G615" s="108"/>
      <c r="H615" s="108"/>
      <c r="I615" s="108"/>
    </row>
    <row r="616" spans="4:9" x14ac:dyDescent="0.25">
      <c r="D616" s="108"/>
      <c r="G616" s="108"/>
      <c r="H616" s="108"/>
      <c r="I616" s="108"/>
    </row>
    <row r="617" spans="4:9" x14ac:dyDescent="0.25">
      <c r="D617" s="108"/>
      <c r="G617" s="108"/>
      <c r="H617" s="108"/>
      <c r="I617" s="108"/>
    </row>
    <row r="618" spans="4:9" x14ac:dyDescent="0.25">
      <c r="D618" s="108"/>
      <c r="G618" s="108"/>
      <c r="H618" s="108"/>
      <c r="I618" s="108"/>
    </row>
    <row r="619" spans="4:9" x14ac:dyDescent="0.25">
      <c r="D619" s="108"/>
      <c r="G619" s="108"/>
      <c r="H619" s="108"/>
      <c r="I619" s="108"/>
    </row>
    <row r="620" spans="4:9" x14ac:dyDescent="0.25">
      <c r="D620" s="108"/>
      <c r="G620" s="108"/>
      <c r="H620" s="108"/>
      <c r="I620" s="108"/>
    </row>
    <row r="621" spans="4:9" x14ac:dyDescent="0.25">
      <c r="D621" s="108"/>
      <c r="G621" s="108"/>
      <c r="H621" s="108"/>
      <c r="I621" s="108"/>
    </row>
    <row r="622" spans="4:9" x14ac:dyDescent="0.25">
      <c r="D622" s="108"/>
      <c r="G622" s="108"/>
      <c r="H622" s="108"/>
      <c r="I622" s="108"/>
    </row>
    <row r="623" spans="4:9" x14ac:dyDescent="0.25">
      <c r="D623" s="108"/>
      <c r="G623" s="108"/>
      <c r="H623" s="108"/>
      <c r="I623" s="108"/>
    </row>
    <row r="624" spans="4:9" x14ac:dyDescent="0.25">
      <c r="D624" s="108"/>
      <c r="G624" s="108"/>
      <c r="H624" s="108"/>
      <c r="I624" s="108"/>
    </row>
    <row r="625" spans="4:9" x14ac:dyDescent="0.25">
      <c r="D625" s="108"/>
      <c r="G625" s="108"/>
      <c r="H625" s="108"/>
      <c r="I625" s="108"/>
    </row>
    <row r="626" spans="4:9" x14ac:dyDescent="0.25">
      <c r="D626" s="108"/>
      <c r="G626" s="108"/>
      <c r="H626" s="108"/>
      <c r="I626" s="108"/>
    </row>
    <row r="627" spans="4:9" x14ac:dyDescent="0.25">
      <c r="D627" s="108"/>
      <c r="G627" s="108"/>
      <c r="H627" s="108"/>
      <c r="I627" s="108"/>
    </row>
    <row r="628" spans="4:9" x14ac:dyDescent="0.25">
      <c r="D628" s="108"/>
      <c r="G628" s="108"/>
      <c r="H628" s="108"/>
      <c r="I628" s="108"/>
    </row>
    <row r="629" spans="4:9" x14ac:dyDescent="0.25">
      <c r="D629" s="108"/>
      <c r="G629" s="108"/>
      <c r="H629" s="108"/>
      <c r="I629" s="108"/>
    </row>
    <row r="630" spans="4:9" x14ac:dyDescent="0.25">
      <c r="D630" s="108"/>
      <c r="G630" s="108"/>
      <c r="H630" s="108"/>
      <c r="I630" s="108"/>
    </row>
    <row r="631" spans="4:9" x14ac:dyDescent="0.25">
      <c r="D631" s="108"/>
      <c r="G631" s="108"/>
      <c r="H631" s="108"/>
      <c r="I631" s="108"/>
    </row>
    <row r="632" spans="4:9" x14ac:dyDescent="0.25">
      <c r="D632" s="108"/>
      <c r="G632" s="108"/>
      <c r="H632" s="108"/>
      <c r="I632" s="108"/>
    </row>
    <row r="633" spans="4:9" x14ac:dyDescent="0.25">
      <c r="D633" s="108"/>
      <c r="G633" s="108"/>
      <c r="H633" s="108"/>
      <c r="I633" s="108"/>
    </row>
    <row r="634" spans="4:9" x14ac:dyDescent="0.25">
      <c r="D634" s="108"/>
      <c r="G634" s="108"/>
      <c r="H634" s="108"/>
      <c r="I634" s="108"/>
    </row>
    <row r="635" spans="4:9" x14ac:dyDescent="0.25">
      <c r="D635" s="108"/>
      <c r="G635" s="108"/>
      <c r="H635" s="108"/>
      <c r="I635" s="108"/>
    </row>
    <row r="636" spans="4:9" x14ac:dyDescent="0.25">
      <c r="D636" s="108"/>
      <c r="G636" s="108"/>
      <c r="H636" s="108"/>
      <c r="I636" s="108"/>
    </row>
    <row r="637" spans="4:9" x14ac:dyDescent="0.25">
      <c r="D637" s="108"/>
      <c r="G637" s="108"/>
      <c r="H637" s="108"/>
      <c r="I637" s="108"/>
    </row>
    <row r="638" spans="4:9" x14ac:dyDescent="0.25">
      <c r="D638" s="108"/>
      <c r="G638" s="108"/>
      <c r="H638" s="108"/>
      <c r="I638" s="108"/>
    </row>
    <row r="639" spans="4:9" x14ac:dyDescent="0.25">
      <c r="D639" s="108"/>
      <c r="G639" s="108"/>
      <c r="H639" s="108"/>
      <c r="I639" s="108"/>
    </row>
    <row r="640" spans="4:9" x14ac:dyDescent="0.25">
      <c r="D640" s="108"/>
      <c r="G640" s="108"/>
      <c r="H640" s="108"/>
      <c r="I640" s="108"/>
    </row>
    <row r="641" spans="4:9" x14ac:dyDescent="0.25">
      <c r="D641" s="108"/>
      <c r="G641" s="108"/>
      <c r="H641" s="108"/>
      <c r="I641" s="108"/>
    </row>
    <row r="642" spans="4:9" x14ac:dyDescent="0.25">
      <c r="D642" s="108"/>
      <c r="G642" s="108"/>
      <c r="H642" s="108"/>
      <c r="I642" s="108"/>
    </row>
    <row r="643" spans="4:9" x14ac:dyDescent="0.25">
      <c r="D643" s="108"/>
      <c r="G643" s="108"/>
      <c r="H643" s="108"/>
      <c r="I643" s="108"/>
    </row>
    <row r="644" spans="4:9" x14ac:dyDescent="0.25">
      <c r="D644" s="108"/>
      <c r="G644" s="108"/>
      <c r="H644" s="108"/>
      <c r="I644" s="108"/>
    </row>
    <row r="645" spans="4:9" x14ac:dyDescent="0.25">
      <c r="D645" s="108"/>
      <c r="G645" s="108"/>
      <c r="H645" s="108"/>
      <c r="I645" s="108"/>
    </row>
    <row r="646" spans="4:9" x14ac:dyDescent="0.25">
      <c r="D646" s="108"/>
      <c r="G646" s="108"/>
      <c r="H646" s="108"/>
      <c r="I646" s="108"/>
    </row>
    <row r="647" spans="4:9" x14ac:dyDescent="0.25">
      <c r="D647" s="108"/>
      <c r="G647" s="108"/>
      <c r="H647" s="108"/>
      <c r="I647" s="108"/>
    </row>
    <row r="648" spans="4:9" x14ac:dyDescent="0.25">
      <c r="D648" s="108"/>
      <c r="G648" s="108"/>
      <c r="H648" s="108"/>
      <c r="I648" s="108"/>
    </row>
    <row r="649" spans="4:9" x14ac:dyDescent="0.25">
      <c r="D649" s="108"/>
      <c r="G649" s="108"/>
      <c r="H649" s="108"/>
      <c r="I649" s="108"/>
    </row>
    <row r="650" spans="4:9" x14ac:dyDescent="0.25">
      <c r="D650" s="108"/>
      <c r="G650" s="108"/>
      <c r="H650" s="108"/>
      <c r="I650" s="108"/>
    </row>
    <row r="651" spans="4:9" x14ac:dyDescent="0.25">
      <c r="D651" s="108"/>
      <c r="G651" s="108"/>
      <c r="H651" s="108"/>
      <c r="I651" s="108"/>
    </row>
    <row r="652" spans="4:9" x14ac:dyDescent="0.25">
      <c r="D652" s="108"/>
      <c r="G652" s="108"/>
      <c r="H652" s="108"/>
      <c r="I652" s="108"/>
    </row>
    <row r="653" spans="4:9" x14ac:dyDescent="0.25">
      <c r="D653" s="108"/>
      <c r="G653" s="108"/>
      <c r="H653" s="108"/>
      <c r="I653" s="108"/>
    </row>
    <row r="654" spans="4:9" x14ac:dyDescent="0.25">
      <c r="D654" s="108"/>
      <c r="G654" s="108"/>
      <c r="H654" s="108"/>
      <c r="I654" s="108"/>
    </row>
    <row r="655" spans="4:9" x14ac:dyDescent="0.25">
      <c r="D655" s="108"/>
      <c r="G655" s="108"/>
      <c r="H655" s="108"/>
      <c r="I655" s="108"/>
    </row>
    <row r="656" spans="4:9" x14ac:dyDescent="0.25">
      <c r="D656" s="108"/>
      <c r="G656" s="108"/>
      <c r="H656" s="108"/>
      <c r="I656" s="108"/>
    </row>
    <row r="657" spans="4:9" x14ac:dyDescent="0.25">
      <c r="D657" s="108"/>
      <c r="G657" s="108"/>
      <c r="H657" s="108"/>
      <c r="I657" s="108"/>
    </row>
    <row r="658" spans="4:9" x14ac:dyDescent="0.25">
      <c r="D658" s="108"/>
      <c r="G658" s="108"/>
      <c r="H658" s="108"/>
      <c r="I658" s="108"/>
    </row>
    <row r="659" spans="4:9" x14ac:dyDescent="0.25">
      <c r="D659" s="108"/>
      <c r="G659" s="108"/>
      <c r="H659" s="108"/>
      <c r="I659" s="108"/>
    </row>
    <row r="660" spans="4:9" x14ac:dyDescent="0.25">
      <c r="D660" s="108"/>
      <c r="G660" s="108"/>
      <c r="H660" s="108"/>
      <c r="I660" s="108"/>
    </row>
    <row r="661" spans="4:9" x14ac:dyDescent="0.25">
      <c r="D661" s="108"/>
      <c r="G661" s="108"/>
      <c r="H661" s="108"/>
      <c r="I661" s="108"/>
    </row>
    <row r="662" spans="4:9" x14ac:dyDescent="0.25">
      <c r="D662" s="108"/>
      <c r="G662" s="108"/>
      <c r="H662" s="108"/>
      <c r="I662" s="108"/>
    </row>
    <row r="663" spans="4:9" x14ac:dyDescent="0.25">
      <c r="D663" s="108"/>
      <c r="G663" s="108"/>
      <c r="H663" s="108"/>
      <c r="I663" s="108"/>
    </row>
    <row r="664" spans="4:9" x14ac:dyDescent="0.25">
      <c r="D664" s="108"/>
      <c r="G664" s="108"/>
      <c r="H664" s="108"/>
      <c r="I664" s="108"/>
    </row>
    <row r="665" spans="4:9" x14ac:dyDescent="0.25">
      <c r="D665" s="108"/>
      <c r="G665" s="108"/>
      <c r="H665" s="108"/>
      <c r="I665" s="108"/>
    </row>
    <row r="666" spans="4:9" x14ac:dyDescent="0.25">
      <c r="D666" s="108"/>
      <c r="G666" s="108"/>
      <c r="H666" s="108"/>
      <c r="I666" s="108"/>
    </row>
    <row r="667" spans="4:9" x14ac:dyDescent="0.25">
      <c r="D667" s="108"/>
      <c r="G667" s="108"/>
      <c r="H667" s="108"/>
      <c r="I667" s="108"/>
    </row>
    <row r="668" spans="4:9" x14ac:dyDescent="0.25">
      <c r="D668" s="108"/>
      <c r="G668" s="108"/>
      <c r="H668" s="108"/>
      <c r="I668" s="108"/>
    </row>
    <row r="669" spans="4:9" x14ac:dyDescent="0.25">
      <c r="D669" s="108"/>
      <c r="G669" s="108"/>
      <c r="H669" s="108"/>
      <c r="I669" s="108"/>
    </row>
    <row r="670" spans="4:9" x14ac:dyDescent="0.25">
      <c r="D670" s="108"/>
      <c r="G670" s="108"/>
      <c r="H670" s="108"/>
      <c r="I670" s="108"/>
    </row>
    <row r="671" spans="4:9" x14ac:dyDescent="0.25">
      <c r="D671" s="108"/>
      <c r="G671" s="108"/>
      <c r="H671" s="108"/>
      <c r="I671" s="108"/>
    </row>
    <row r="672" spans="4:9" x14ac:dyDescent="0.25">
      <c r="D672" s="108"/>
      <c r="G672" s="108"/>
      <c r="H672" s="108"/>
      <c r="I672" s="108"/>
    </row>
    <row r="673" spans="4:9" x14ac:dyDescent="0.25">
      <c r="D673" s="108"/>
      <c r="G673" s="108"/>
      <c r="H673" s="108"/>
      <c r="I673" s="108"/>
    </row>
    <row r="674" spans="4:9" x14ac:dyDescent="0.25">
      <c r="D674" s="108"/>
      <c r="G674" s="108"/>
      <c r="H674" s="108"/>
      <c r="I674" s="108"/>
    </row>
    <row r="675" spans="4:9" x14ac:dyDescent="0.25">
      <c r="D675" s="108"/>
      <c r="G675" s="108"/>
      <c r="H675" s="108"/>
      <c r="I675" s="108"/>
    </row>
    <row r="676" spans="4:9" x14ac:dyDescent="0.25">
      <c r="D676" s="108"/>
      <c r="G676" s="108"/>
      <c r="H676" s="108"/>
      <c r="I676" s="108"/>
    </row>
    <row r="677" spans="4:9" x14ac:dyDescent="0.25">
      <c r="D677" s="108"/>
      <c r="G677" s="108"/>
      <c r="H677" s="108"/>
      <c r="I677" s="108"/>
    </row>
    <row r="678" spans="4:9" x14ac:dyDescent="0.25">
      <c r="D678" s="108"/>
      <c r="G678" s="108"/>
      <c r="H678" s="108"/>
      <c r="I678" s="108"/>
    </row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S679:S65526 J679:J65526 S3 J3">
    <cfRule type="cellIs" dxfId="104" priority="55" stopIfTrue="1" operator="lessThan">
      <formula>0</formula>
    </cfRule>
  </conditionalFormatting>
  <conditionalFormatting sqref="H57:I59 Q57:S59 Q62:S62 H62:I62 H8:J9 Q8:S15 S63:S129 H22:I53 S61 Q22:S53 H10:I15 J10:J129 H147:J196 Q147:S196">
    <cfRule type="cellIs" dxfId="103" priority="56" stopIfTrue="1" operator="lessThan">
      <formula>0</formula>
    </cfRule>
    <cfRule type="cellIs" dxfId="102" priority="57" stopIfTrue="1" operator="greaterThanOrEqual">
      <formula>0</formula>
    </cfRule>
  </conditionalFormatting>
  <conditionalFormatting sqref="H62:I62">
    <cfRule type="cellIs" dxfId="101" priority="53" stopIfTrue="1" operator="lessThan">
      <formula>0</formula>
    </cfRule>
    <cfRule type="cellIs" dxfId="100" priority="54" stopIfTrue="1" operator="greaterThanOrEqual">
      <formula>0</formula>
    </cfRule>
  </conditionalFormatting>
  <conditionalFormatting sqref="Q60:S60 Q61:R61">
    <cfRule type="cellIs" dxfId="99" priority="51" stopIfTrue="1" operator="lessThan">
      <formula>0</formula>
    </cfRule>
    <cfRule type="cellIs" dxfId="98" priority="52" stopIfTrue="1" operator="greaterThanOrEqual">
      <formula>0</formula>
    </cfRule>
  </conditionalFormatting>
  <conditionalFormatting sqref="H60:I61">
    <cfRule type="cellIs" dxfId="97" priority="49" stopIfTrue="1" operator="lessThan">
      <formula>0</formula>
    </cfRule>
    <cfRule type="cellIs" dxfId="96" priority="50" stopIfTrue="1" operator="greaterThanOrEqual">
      <formula>0</formula>
    </cfRule>
  </conditionalFormatting>
  <conditionalFormatting sqref="H56:I56">
    <cfRule type="cellIs" dxfId="95" priority="47" stopIfTrue="1" operator="lessThan">
      <formula>0</formula>
    </cfRule>
    <cfRule type="cellIs" dxfId="94" priority="48" stopIfTrue="1" operator="greaterThanOrEqual">
      <formula>0</formula>
    </cfRule>
  </conditionalFormatting>
  <conditionalFormatting sqref="Q56:S56">
    <cfRule type="cellIs" dxfId="93" priority="45" stopIfTrue="1" operator="lessThan">
      <formula>0</formula>
    </cfRule>
    <cfRule type="cellIs" dxfId="92" priority="46" stopIfTrue="1" operator="greaterThanOrEqual">
      <formula>0</formula>
    </cfRule>
  </conditionalFormatting>
  <conditionalFormatting sqref="H16:I22 Q16:S22">
    <cfRule type="cellIs" dxfId="91" priority="43" stopIfTrue="1" operator="lessThan">
      <formula>0</formula>
    </cfRule>
    <cfRule type="cellIs" dxfId="90" priority="44" stopIfTrue="1" operator="greaterThanOrEqual">
      <formula>0</formula>
    </cfRule>
  </conditionalFormatting>
  <conditionalFormatting sqref="H54:I55">
    <cfRule type="cellIs" dxfId="89" priority="41" stopIfTrue="1" operator="lessThan">
      <formula>0</formula>
    </cfRule>
    <cfRule type="cellIs" dxfId="88" priority="42" stopIfTrue="1" operator="greaterThanOrEqual">
      <formula>0</formula>
    </cfRule>
  </conditionalFormatting>
  <conditionalFormatting sqref="Q54:S55">
    <cfRule type="cellIs" dxfId="87" priority="39" stopIfTrue="1" operator="lessThan">
      <formula>0</formula>
    </cfRule>
    <cfRule type="cellIs" dxfId="86" priority="40" stopIfTrue="1" operator="greaterThanOrEqual">
      <formula>0</formula>
    </cfRule>
  </conditionalFormatting>
  <conditionalFormatting sqref="R63:R129">
    <cfRule type="cellIs" dxfId="85" priority="35" stopIfTrue="1" operator="lessThan">
      <formula>0</formula>
    </cfRule>
    <cfRule type="cellIs" dxfId="84" priority="36" stopIfTrue="1" operator="greaterThanOrEqual">
      <formula>0</formula>
    </cfRule>
  </conditionalFormatting>
  <conditionalFormatting sqref="H63:I129">
    <cfRule type="cellIs" dxfId="83" priority="27" stopIfTrue="1" operator="lessThan">
      <formula>0</formula>
    </cfRule>
    <cfRule type="cellIs" dxfId="82" priority="28" stopIfTrue="1" operator="greaterThanOrEqual">
      <formula>0</formula>
    </cfRule>
  </conditionalFormatting>
  <conditionalFormatting sqref="H63:I129">
    <cfRule type="cellIs" dxfId="81" priority="25" stopIfTrue="1" operator="lessThan">
      <formula>0</formula>
    </cfRule>
    <cfRule type="cellIs" dxfId="80" priority="26" stopIfTrue="1" operator="greaterThanOrEqual">
      <formula>0</formula>
    </cfRule>
  </conditionalFormatting>
  <conditionalFormatting sqref="Q63:Q129">
    <cfRule type="cellIs" dxfId="79" priority="23" stopIfTrue="1" operator="lessThan">
      <formula>0</formula>
    </cfRule>
    <cfRule type="cellIs" dxfId="78" priority="24" stopIfTrue="1" operator="greaterThanOrEqual">
      <formula>0</formula>
    </cfRule>
  </conditionalFormatting>
  <conditionalFormatting sqref="J130:J146 S130:S146">
    <cfRule type="cellIs" dxfId="77" priority="21" stopIfTrue="1" operator="lessThan">
      <formula>0</formula>
    </cfRule>
    <cfRule type="cellIs" dxfId="76" priority="22" stopIfTrue="1" operator="greaterThanOrEqual">
      <formula>0</formula>
    </cfRule>
  </conditionalFormatting>
  <conditionalFormatting sqref="R130:R146">
    <cfRule type="cellIs" dxfId="75" priority="19" stopIfTrue="1" operator="lessThan">
      <formula>0</formula>
    </cfRule>
    <cfRule type="cellIs" dxfId="74" priority="20" stopIfTrue="1" operator="greaterThanOrEqual">
      <formula>0</formula>
    </cfRule>
  </conditionalFormatting>
  <conditionalFormatting sqref="H130:I146">
    <cfRule type="cellIs" dxfId="73" priority="17" stopIfTrue="1" operator="lessThan">
      <formula>0</formula>
    </cfRule>
    <cfRule type="cellIs" dxfId="72" priority="18" stopIfTrue="1" operator="greaterThanOrEqual">
      <formula>0</formula>
    </cfRule>
  </conditionalFormatting>
  <conditionalFormatting sqref="H130:I146">
    <cfRule type="cellIs" dxfId="71" priority="15" stopIfTrue="1" operator="lessThan">
      <formula>0</formula>
    </cfRule>
    <cfRule type="cellIs" dxfId="70" priority="16" stopIfTrue="1" operator="greaterThanOrEqual">
      <formula>0</formula>
    </cfRule>
  </conditionalFormatting>
  <conditionalFormatting sqref="Q130:Q146">
    <cfRule type="cellIs" dxfId="69" priority="13" stopIfTrue="1" operator="lessThan">
      <formula>0</formula>
    </cfRule>
    <cfRule type="cellIs" dxfId="68" priority="14" stopIfTrue="1" operator="greaterThanOrEqual">
      <formula>0</formula>
    </cfRule>
  </conditionalFormatting>
  <conditionalFormatting sqref="Q197:S265 H197:J265">
    <cfRule type="cellIs" dxfId="67" priority="1" stopIfTrue="1" operator="lessThan">
      <formula>0</formula>
    </cfRule>
    <cfRule type="cellIs" dxfId="66" priority="2" stopIfTrue="1" operator="greaterThanOrEqual">
      <formula>0</formula>
    </cfRule>
  </conditionalFormatting>
  <hyperlinks>
    <hyperlink ref="A1:B1" location="INDICE!A1" display="Volver al Indice" xr:uid="{83A841E6-39F8-4E3F-8E87-1CA46ADE65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ECAA-18B4-4EF1-80CE-AA543655AC3D}">
  <dimension ref="A1:S706"/>
  <sheetViews>
    <sheetView zoomScale="90" zoomScaleNormal="90" workbookViewId="0">
      <selection activeCell="N8" sqref="N8"/>
    </sheetView>
  </sheetViews>
  <sheetFormatPr baseColWidth="10" defaultColWidth="8" defaultRowHeight="13.5" x14ac:dyDescent="0.25"/>
  <cols>
    <col min="1" max="1" width="23.42578125" style="108" customWidth="1"/>
    <col min="2" max="2" width="11.7109375" style="108" bestFit="1" customWidth="1"/>
    <col min="3" max="3" width="12" style="108" bestFit="1" customWidth="1"/>
    <col min="4" max="4" width="9.5703125" style="108" customWidth="1"/>
    <col min="5" max="6" width="11.7109375" style="108" bestFit="1" customWidth="1"/>
    <col min="7" max="7" width="12.28515625" style="108" customWidth="1"/>
    <col min="8" max="8" width="10.7109375" style="108" customWidth="1"/>
    <col min="9" max="9" width="10.7109375" style="108" bestFit="1" customWidth="1"/>
    <col min="10" max="10" width="13.140625" style="108" bestFit="1" customWidth="1"/>
    <col min="11" max="11" width="12.85546875" style="108" customWidth="1"/>
    <col min="12" max="12" width="13.140625" style="108" bestFit="1" customWidth="1"/>
    <col min="13" max="13" width="9.28515625" style="108" customWidth="1"/>
    <col min="14" max="14" width="13.140625" style="108" bestFit="1" customWidth="1"/>
    <col min="15" max="15" width="12.85546875" style="108" customWidth="1"/>
    <col min="16" max="16" width="12.7109375" style="108" customWidth="1"/>
    <col min="17" max="17" width="10.42578125" style="108" bestFit="1" customWidth="1"/>
    <col min="18" max="18" width="10" style="108" customWidth="1"/>
    <col min="19" max="19" width="12.7109375" style="108" bestFit="1" customWidth="1"/>
    <col min="20" max="256" width="8" style="108"/>
    <col min="257" max="257" width="23.42578125" style="108" customWidth="1"/>
    <col min="258" max="258" width="11.7109375" style="108" bestFit="1" customWidth="1"/>
    <col min="259" max="259" width="12" style="108" bestFit="1" customWidth="1"/>
    <col min="260" max="260" width="9.5703125" style="108" customWidth="1"/>
    <col min="261" max="262" width="11.7109375" style="108" bestFit="1" customWidth="1"/>
    <col min="263" max="263" width="12.28515625" style="108" customWidth="1"/>
    <col min="264" max="265" width="9.42578125" style="108" customWidth="1"/>
    <col min="266" max="266" width="9.28515625" style="108" customWidth="1"/>
    <col min="267" max="267" width="12.85546875" style="108" customWidth="1"/>
    <col min="268" max="268" width="13.140625" style="108" bestFit="1" customWidth="1"/>
    <col min="269" max="269" width="9.28515625" style="108" customWidth="1"/>
    <col min="270" max="270" width="13.140625" style="108" bestFit="1" customWidth="1"/>
    <col min="271" max="271" width="12.85546875" style="108" customWidth="1"/>
    <col min="272" max="272" width="12.7109375" style="108" customWidth="1"/>
    <col min="273" max="273" width="9.42578125" style="108" customWidth="1"/>
    <col min="274" max="274" width="10" style="108" customWidth="1"/>
    <col min="275" max="275" width="8.5703125" style="108" customWidth="1"/>
    <col min="276" max="512" width="8" style="108"/>
    <col min="513" max="513" width="23.42578125" style="108" customWidth="1"/>
    <col min="514" max="514" width="11.7109375" style="108" bestFit="1" customWidth="1"/>
    <col min="515" max="515" width="12" style="108" bestFit="1" customWidth="1"/>
    <col min="516" max="516" width="9.5703125" style="108" customWidth="1"/>
    <col min="517" max="518" width="11.7109375" style="108" bestFit="1" customWidth="1"/>
    <col min="519" max="519" width="12.28515625" style="108" customWidth="1"/>
    <col min="520" max="521" width="9.42578125" style="108" customWidth="1"/>
    <col min="522" max="522" width="9.28515625" style="108" customWidth="1"/>
    <col min="523" max="523" width="12.85546875" style="108" customWidth="1"/>
    <col min="524" max="524" width="13.140625" style="108" bestFit="1" customWidth="1"/>
    <col min="525" max="525" width="9.28515625" style="108" customWidth="1"/>
    <col min="526" max="526" width="13.140625" style="108" bestFit="1" customWidth="1"/>
    <col min="527" max="527" width="12.85546875" style="108" customWidth="1"/>
    <col min="528" max="528" width="12.7109375" style="108" customWidth="1"/>
    <col min="529" max="529" width="9.42578125" style="108" customWidth="1"/>
    <col min="530" max="530" width="10" style="108" customWidth="1"/>
    <col min="531" max="531" width="8.5703125" style="108" customWidth="1"/>
    <col min="532" max="768" width="8" style="108"/>
    <col min="769" max="769" width="23.42578125" style="108" customWidth="1"/>
    <col min="770" max="770" width="11.7109375" style="108" bestFit="1" customWidth="1"/>
    <col min="771" max="771" width="12" style="108" bestFit="1" customWidth="1"/>
    <col min="772" max="772" width="9.5703125" style="108" customWidth="1"/>
    <col min="773" max="774" width="11.7109375" style="108" bestFit="1" customWidth="1"/>
    <col min="775" max="775" width="12.28515625" style="108" customWidth="1"/>
    <col min="776" max="777" width="9.42578125" style="108" customWidth="1"/>
    <col min="778" max="778" width="9.28515625" style="108" customWidth="1"/>
    <col min="779" max="779" width="12.85546875" style="108" customWidth="1"/>
    <col min="780" max="780" width="13.140625" style="108" bestFit="1" customWidth="1"/>
    <col min="781" max="781" width="9.28515625" style="108" customWidth="1"/>
    <col min="782" max="782" width="13.140625" style="108" bestFit="1" customWidth="1"/>
    <col min="783" max="783" width="12.85546875" style="108" customWidth="1"/>
    <col min="784" max="784" width="12.7109375" style="108" customWidth="1"/>
    <col min="785" max="785" width="9.42578125" style="108" customWidth="1"/>
    <col min="786" max="786" width="10" style="108" customWidth="1"/>
    <col min="787" max="787" width="8.5703125" style="108" customWidth="1"/>
    <col min="788" max="1024" width="8" style="108"/>
    <col min="1025" max="1025" width="23.42578125" style="108" customWidth="1"/>
    <col min="1026" max="1026" width="11.7109375" style="108" bestFit="1" customWidth="1"/>
    <col min="1027" max="1027" width="12" style="108" bestFit="1" customWidth="1"/>
    <col min="1028" max="1028" width="9.5703125" style="108" customWidth="1"/>
    <col min="1029" max="1030" width="11.7109375" style="108" bestFit="1" customWidth="1"/>
    <col min="1031" max="1031" width="12.28515625" style="108" customWidth="1"/>
    <col min="1032" max="1033" width="9.42578125" style="108" customWidth="1"/>
    <col min="1034" max="1034" width="9.28515625" style="108" customWidth="1"/>
    <col min="1035" max="1035" width="12.85546875" style="108" customWidth="1"/>
    <col min="1036" max="1036" width="13.140625" style="108" bestFit="1" customWidth="1"/>
    <col min="1037" max="1037" width="9.28515625" style="108" customWidth="1"/>
    <col min="1038" max="1038" width="13.140625" style="108" bestFit="1" customWidth="1"/>
    <col min="1039" max="1039" width="12.85546875" style="108" customWidth="1"/>
    <col min="1040" max="1040" width="12.7109375" style="108" customWidth="1"/>
    <col min="1041" max="1041" width="9.42578125" style="108" customWidth="1"/>
    <col min="1042" max="1042" width="10" style="108" customWidth="1"/>
    <col min="1043" max="1043" width="8.5703125" style="108" customWidth="1"/>
    <col min="1044" max="1280" width="8" style="108"/>
    <col min="1281" max="1281" width="23.42578125" style="108" customWidth="1"/>
    <col min="1282" max="1282" width="11.7109375" style="108" bestFit="1" customWidth="1"/>
    <col min="1283" max="1283" width="12" style="108" bestFit="1" customWidth="1"/>
    <col min="1284" max="1284" width="9.5703125" style="108" customWidth="1"/>
    <col min="1285" max="1286" width="11.7109375" style="108" bestFit="1" customWidth="1"/>
    <col min="1287" max="1287" width="12.28515625" style="108" customWidth="1"/>
    <col min="1288" max="1289" width="9.42578125" style="108" customWidth="1"/>
    <col min="1290" max="1290" width="9.28515625" style="108" customWidth="1"/>
    <col min="1291" max="1291" width="12.85546875" style="108" customWidth="1"/>
    <col min="1292" max="1292" width="13.140625" style="108" bestFit="1" customWidth="1"/>
    <col min="1293" max="1293" width="9.28515625" style="108" customWidth="1"/>
    <col min="1294" max="1294" width="13.140625" style="108" bestFit="1" customWidth="1"/>
    <col min="1295" max="1295" width="12.85546875" style="108" customWidth="1"/>
    <col min="1296" max="1296" width="12.7109375" style="108" customWidth="1"/>
    <col min="1297" max="1297" width="9.42578125" style="108" customWidth="1"/>
    <col min="1298" max="1298" width="10" style="108" customWidth="1"/>
    <col min="1299" max="1299" width="8.5703125" style="108" customWidth="1"/>
    <col min="1300" max="1536" width="8" style="108"/>
    <col min="1537" max="1537" width="23.42578125" style="108" customWidth="1"/>
    <col min="1538" max="1538" width="11.7109375" style="108" bestFit="1" customWidth="1"/>
    <col min="1539" max="1539" width="12" style="108" bestFit="1" customWidth="1"/>
    <col min="1540" max="1540" width="9.5703125" style="108" customWidth="1"/>
    <col min="1541" max="1542" width="11.7109375" style="108" bestFit="1" customWidth="1"/>
    <col min="1543" max="1543" width="12.28515625" style="108" customWidth="1"/>
    <col min="1544" max="1545" width="9.42578125" style="108" customWidth="1"/>
    <col min="1546" max="1546" width="9.28515625" style="108" customWidth="1"/>
    <col min="1547" max="1547" width="12.85546875" style="108" customWidth="1"/>
    <col min="1548" max="1548" width="13.140625" style="108" bestFit="1" customWidth="1"/>
    <col min="1549" max="1549" width="9.28515625" style="108" customWidth="1"/>
    <col min="1550" max="1550" width="13.140625" style="108" bestFit="1" customWidth="1"/>
    <col min="1551" max="1551" width="12.85546875" style="108" customWidth="1"/>
    <col min="1552" max="1552" width="12.7109375" style="108" customWidth="1"/>
    <col min="1553" max="1553" width="9.42578125" style="108" customWidth="1"/>
    <col min="1554" max="1554" width="10" style="108" customWidth="1"/>
    <col min="1555" max="1555" width="8.5703125" style="108" customWidth="1"/>
    <col min="1556" max="1792" width="8" style="108"/>
    <col min="1793" max="1793" width="23.42578125" style="108" customWidth="1"/>
    <col min="1794" max="1794" width="11.7109375" style="108" bestFit="1" customWidth="1"/>
    <col min="1795" max="1795" width="12" style="108" bestFit="1" customWidth="1"/>
    <col min="1796" max="1796" width="9.5703125" style="108" customWidth="1"/>
    <col min="1797" max="1798" width="11.7109375" style="108" bestFit="1" customWidth="1"/>
    <col min="1799" max="1799" width="12.28515625" style="108" customWidth="1"/>
    <col min="1800" max="1801" width="9.42578125" style="108" customWidth="1"/>
    <col min="1802" max="1802" width="9.28515625" style="108" customWidth="1"/>
    <col min="1803" max="1803" width="12.85546875" style="108" customWidth="1"/>
    <col min="1804" max="1804" width="13.140625" style="108" bestFit="1" customWidth="1"/>
    <col min="1805" max="1805" width="9.28515625" style="108" customWidth="1"/>
    <col min="1806" max="1806" width="13.140625" style="108" bestFit="1" customWidth="1"/>
    <col min="1807" max="1807" width="12.85546875" style="108" customWidth="1"/>
    <col min="1808" max="1808" width="12.7109375" style="108" customWidth="1"/>
    <col min="1809" max="1809" width="9.42578125" style="108" customWidth="1"/>
    <col min="1810" max="1810" width="10" style="108" customWidth="1"/>
    <col min="1811" max="1811" width="8.5703125" style="108" customWidth="1"/>
    <col min="1812" max="2048" width="8" style="108"/>
    <col min="2049" max="2049" width="23.42578125" style="108" customWidth="1"/>
    <col min="2050" max="2050" width="11.7109375" style="108" bestFit="1" customWidth="1"/>
    <col min="2051" max="2051" width="12" style="108" bestFit="1" customWidth="1"/>
    <col min="2052" max="2052" width="9.5703125" style="108" customWidth="1"/>
    <col min="2053" max="2054" width="11.7109375" style="108" bestFit="1" customWidth="1"/>
    <col min="2055" max="2055" width="12.28515625" style="108" customWidth="1"/>
    <col min="2056" max="2057" width="9.42578125" style="108" customWidth="1"/>
    <col min="2058" max="2058" width="9.28515625" style="108" customWidth="1"/>
    <col min="2059" max="2059" width="12.85546875" style="108" customWidth="1"/>
    <col min="2060" max="2060" width="13.140625" style="108" bestFit="1" customWidth="1"/>
    <col min="2061" max="2061" width="9.28515625" style="108" customWidth="1"/>
    <col min="2062" max="2062" width="13.140625" style="108" bestFit="1" customWidth="1"/>
    <col min="2063" max="2063" width="12.85546875" style="108" customWidth="1"/>
    <col min="2064" max="2064" width="12.7109375" style="108" customWidth="1"/>
    <col min="2065" max="2065" width="9.42578125" style="108" customWidth="1"/>
    <col min="2066" max="2066" width="10" style="108" customWidth="1"/>
    <col min="2067" max="2067" width="8.5703125" style="108" customWidth="1"/>
    <col min="2068" max="2304" width="8" style="108"/>
    <col min="2305" max="2305" width="23.42578125" style="108" customWidth="1"/>
    <col min="2306" max="2306" width="11.7109375" style="108" bestFit="1" customWidth="1"/>
    <col min="2307" max="2307" width="12" style="108" bestFit="1" customWidth="1"/>
    <col min="2308" max="2308" width="9.5703125" style="108" customWidth="1"/>
    <col min="2309" max="2310" width="11.7109375" style="108" bestFit="1" customWidth="1"/>
    <col min="2311" max="2311" width="12.28515625" style="108" customWidth="1"/>
    <col min="2312" max="2313" width="9.42578125" style="108" customWidth="1"/>
    <col min="2314" max="2314" width="9.28515625" style="108" customWidth="1"/>
    <col min="2315" max="2315" width="12.85546875" style="108" customWidth="1"/>
    <col min="2316" max="2316" width="13.140625" style="108" bestFit="1" customWidth="1"/>
    <col min="2317" max="2317" width="9.28515625" style="108" customWidth="1"/>
    <col min="2318" max="2318" width="13.140625" style="108" bestFit="1" customWidth="1"/>
    <col min="2319" max="2319" width="12.85546875" style="108" customWidth="1"/>
    <col min="2320" max="2320" width="12.7109375" style="108" customWidth="1"/>
    <col min="2321" max="2321" width="9.42578125" style="108" customWidth="1"/>
    <col min="2322" max="2322" width="10" style="108" customWidth="1"/>
    <col min="2323" max="2323" width="8.5703125" style="108" customWidth="1"/>
    <col min="2324" max="2560" width="8" style="108"/>
    <col min="2561" max="2561" width="23.42578125" style="108" customWidth="1"/>
    <col min="2562" max="2562" width="11.7109375" style="108" bestFit="1" customWidth="1"/>
    <col min="2563" max="2563" width="12" style="108" bestFit="1" customWidth="1"/>
    <col min="2564" max="2564" width="9.5703125" style="108" customWidth="1"/>
    <col min="2565" max="2566" width="11.7109375" style="108" bestFit="1" customWidth="1"/>
    <col min="2567" max="2567" width="12.28515625" style="108" customWidth="1"/>
    <col min="2568" max="2569" width="9.42578125" style="108" customWidth="1"/>
    <col min="2570" max="2570" width="9.28515625" style="108" customWidth="1"/>
    <col min="2571" max="2571" width="12.85546875" style="108" customWidth="1"/>
    <col min="2572" max="2572" width="13.140625" style="108" bestFit="1" customWidth="1"/>
    <col min="2573" max="2573" width="9.28515625" style="108" customWidth="1"/>
    <col min="2574" max="2574" width="13.140625" style="108" bestFit="1" customWidth="1"/>
    <col min="2575" max="2575" width="12.85546875" style="108" customWidth="1"/>
    <col min="2576" max="2576" width="12.7109375" style="108" customWidth="1"/>
    <col min="2577" max="2577" width="9.42578125" style="108" customWidth="1"/>
    <col min="2578" max="2578" width="10" style="108" customWidth="1"/>
    <col min="2579" max="2579" width="8.5703125" style="108" customWidth="1"/>
    <col min="2580" max="2816" width="8" style="108"/>
    <col min="2817" max="2817" width="23.42578125" style="108" customWidth="1"/>
    <col min="2818" max="2818" width="11.7109375" style="108" bestFit="1" customWidth="1"/>
    <col min="2819" max="2819" width="12" style="108" bestFit="1" customWidth="1"/>
    <col min="2820" max="2820" width="9.5703125" style="108" customWidth="1"/>
    <col min="2821" max="2822" width="11.7109375" style="108" bestFit="1" customWidth="1"/>
    <col min="2823" max="2823" width="12.28515625" style="108" customWidth="1"/>
    <col min="2824" max="2825" width="9.42578125" style="108" customWidth="1"/>
    <col min="2826" max="2826" width="9.28515625" style="108" customWidth="1"/>
    <col min="2827" max="2827" width="12.85546875" style="108" customWidth="1"/>
    <col min="2828" max="2828" width="13.140625" style="108" bestFit="1" customWidth="1"/>
    <col min="2829" max="2829" width="9.28515625" style="108" customWidth="1"/>
    <col min="2830" max="2830" width="13.140625" style="108" bestFit="1" customWidth="1"/>
    <col min="2831" max="2831" width="12.85546875" style="108" customWidth="1"/>
    <col min="2832" max="2832" width="12.7109375" style="108" customWidth="1"/>
    <col min="2833" max="2833" width="9.42578125" style="108" customWidth="1"/>
    <col min="2834" max="2834" width="10" style="108" customWidth="1"/>
    <col min="2835" max="2835" width="8.5703125" style="108" customWidth="1"/>
    <col min="2836" max="3072" width="8" style="108"/>
    <col min="3073" max="3073" width="23.42578125" style="108" customWidth="1"/>
    <col min="3074" max="3074" width="11.7109375" style="108" bestFit="1" customWidth="1"/>
    <col min="3075" max="3075" width="12" style="108" bestFit="1" customWidth="1"/>
    <col min="3076" max="3076" width="9.5703125" style="108" customWidth="1"/>
    <col min="3077" max="3078" width="11.7109375" style="108" bestFit="1" customWidth="1"/>
    <col min="3079" max="3079" width="12.28515625" style="108" customWidth="1"/>
    <col min="3080" max="3081" width="9.42578125" style="108" customWidth="1"/>
    <col min="3082" max="3082" width="9.28515625" style="108" customWidth="1"/>
    <col min="3083" max="3083" width="12.85546875" style="108" customWidth="1"/>
    <col min="3084" max="3084" width="13.140625" style="108" bestFit="1" customWidth="1"/>
    <col min="3085" max="3085" width="9.28515625" style="108" customWidth="1"/>
    <col min="3086" max="3086" width="13.140625" style="108" bestFit="1" customWidth="1"/>
    <col min="3087" max="3087" width="12.85546875" style="108" customWidth="1"/>
    <col min="3088" max="3088" width="12.7109375" style="108" customWidth="1"/>
    <col min="3089" max="3089" width="9.42578125" style="108" customWidth="1"/>
    <col min="3090" max="3090" width="10" style="108" customWidth="1"/>
    <col min="3091" max="3091" width="8.5703125" style="108" customWidth="1"/>
    <col min="3092" max="3328" width="8" style="108"/>
    <col min="3329" max="3329" width="23.42578125" style="108" customWidth="1"/>
    <col min="3330" max="3330" width="11.7109375" style="108" bestFit="1" customWidth="1"/>
    <col min="3331" max="3331" width="12" style="108" bestFit="1" customWidth="1"/>
    <col min="3332" max="3332" width="9.5703125" style="108" customWidth="1"/>
    <col min="3333" max="3334" width="11.7109375" style="108" bestFit="1" customWidth="1"/>
    <col min="3335" max="3335" width="12.28515625" style="108" customWidth="1"/>
    <col min="3336" max="3337" width="9.42578125" style="108" customWidth="1"/>
    <col min="3338" max="3338" width="9.28515625" style="108" customWidth="1"/>
    <col min="3339" max="3339" width="12.85546875" style="108" customWidth="1"/>
    <col min="3340" max="3340" width="13.140625" style="108" bestFit="1" customWidth="1"/>
    <col min="3341" max="3341" width="9.28515625" style="108" customWidth="1"/>
    <col min="3342" max="3342" width="13.140625" style="108" bestFit="1" customWidth="1"/>
    <col min="3343" max="3343" width="12.85546875" style="108" customWidth="1"/>
    <col min="3344" max="3344" width="12.7109375" style="108" customWidth="1"/>
    <col min="3345" max="3345" width="9.42578125" style="108" customWidth="1"/>
    <col min="3346" max="3346" width="10" style="108" customWidth="1"/>
    <col min="3347" max="3347" width="8.5703125" style="108" customWidth="1"/>
    <col min="3348" max="3584" width="8" style="108"/>
    <col min="3585" max="3585" width="23.42578125" style="108" customWidth="1"/>
    <col min="3586" max="3586" width="11.7109375" style="108" bestFit="1" customWidth="1"/>
    <col min="3587" max="3587" width="12" style="108" bestFit="1" customWidth="1"/>
    <col min="3588" max="3588" width="9.5703125" style="108" customWidth="1"/>
    <col min="3589" max="3590" width="11.7109375" style="108" bestFit="1" customWidth="1"/>
    <col min="3591" max="3591" width="12.28515625" style="108" customWidth="1"/>
    <col min="3592" max="3593" width="9.42578125" style="108" customWidth="1"/>
    <col min="3594" max="3594" width="9.28515625" style="108" customWidth="1"/>
    <col min="3595" max="3595" width="12.85546875" style="108" customWidth="1"/>
    <col min="3596" max="3596" width="13.140625" style="108" bestFit="1" customWidth="1"/>
    <col min="3597" max="3597" width="9.28515625" style="108" customWidth="1"/>
    <col min="3598" max="3598" width="13.140625" style="108" bestFit="1" customWidth="1"/>
    <col min="3599" max="3599" width="12.85546875" style="108" customWidth="1"/>
    <col min="3600" max="3600" width="12.7109375" style="108" customWidth="1"/>
    <col min="3601" max="3601" width="9.42578125" style="108" customWidth="1"/>
    <col min="3602" max="3602" width="10" style="108" customWidth="1"/>
    <col min="3603" max="3603" width="8.5703125" style="108" customWidth="1"/>
    <col min="3604" max="3840" width="8" style="108"/>
    <col min="3841" max="3841" width="23.42578125" style="108" customWidth="1"/>
    <col min="3842" max="3842" width="11.7109375" style="108" bestFit="1" customWidth="1"/>
    <col min="3843" max="3843" width="12" style="108" bestFit="1" customWidth="1"/>
    <col min="3844" max="3844" width="9.5703125" style="108" customWidth="1"/>
    <col min="3845" max="3846" width="11.7109375" style="108" bestFit="1" customWidth="1"/>
    <col min="3847" max="3847" width="12.28515625" style="108" customWidth="1"/>
    <col min="3848" max="3849" width="9.42578125" style="108" customWidth="1"/>
    <col min="3850" max="3850" width="9.28515625" style="108" customWidth="1"/>
    <col min="3851" max="3851" width="12.85546875" style="108" customWidth="1"/>
    <col min="3852" max="3852" width="13.140625" style="108" bestFit="1" customWidth="1"/>
    <col min="3853" max="3853" width="9.28515625" style="108" customWidth="1"/>
    <col min="3854" max="3854" width="13.140625" style="108" bestFit="1" customWidth="1"/>
    <col min="3855" max="3855" width="12.85546875" style="108" customWidth="1"/>
    <col min="3856" max="3856" width="12.7109375" style="108" customWidth="1"/>
    <col min="3857" max="3857" width="9.42578125" style="108" customWidth="1"/>
    <col min="3858" max="3858" width="10" style="108" customWidth="1"/>
    <col min="3859" max="3859" width="8.5703125" style="108" customWidth="1"/>
    <col min="3860" max="4096" width="8" style="108"/>
    <col min="4097" max="4097" width="23.42578125" style="108" customWidth="1"/>
    <col min="4098" max="4098" width="11.7109375" style="108" bestFit="1" customWidth="1"/>
    <col min="4099" max="4099" width="12" style="108" bestFit="1" customWidth="1"/>
    <col min="4100" max="4100" width="9.5703125" style="108" customWidth="1"/>
    <col min="4101" max="4102" width="11.7109375" style="108" bestFit="1" customWidth="1"/>
    <col min="4103" max="4103" width="12.28515625" style="108" customWidth="1"/>
    <col min="4104" max="4105" width="9.42578125" style="108" customWidth="1"/>
    <col min="4106" max="4106" width="9.28515625" style="108" customWidth="1"/>
    <col min="4107" max="4107" width="12.85546875" style="108" customWidth="1"/>
    <col min="4108" max="4108" width="13.140625" style="108" bestFit="1" customWidth="1"/>
    <col min="4109" max="4109" width="9.28515625" style="108" customWidth="1"/>
    <col min="4110" max="4110" width="13.140625" style="108" bestFit="1" customWidth="1"/>
    <col min="4111" max="4111" width="12.85546875" style="108" customWidth="1"/>
    <col min="4112" max="4112" width="12.7109375" style="108" customWidth="1"/>
    <col min="4113" max="4113" width="9.42578125" style="108" customWidth="1"/>
    <col min="4114" max="4114" width="10" style="108" customWidth="1"/>
    <col min="4115" max="4115" width="8.5703125" style="108" customWidth="1"/>
    <col min="4116" max="4352" width="8" style="108"/>
    <col min="4353" max="4353" width="23.42578125" style="108" customWidth="1"/>
    <col min="4354" max="4354" width="11.7109375" style="108" bestFit="1" customWidth="1"/>
    <col min="4355" max="4355" width="12" style="108" bestFit="1" customWidth="1"/>
    <col min="4356" max="4356" width="9.5703125" style="108" customWidth="1"/>
    <col min="4357" max="4358" width="11.7109375" style="108" bestFit="1" customWidth="1"/>
    <col min="4359" max="4359" width="12.28515625" style="108" customWidth="1"/>
    <col min="4360" max="4361" width="9.42578125" style="108" customWidth="1"/>
    <col min="4362" max="4362" width="9.28515625" style="108" customWidth="1"/>
    <col min="4363" max="4363" width="12.85546875" style="108" customWidth="1"/>
    <col min="4364" max="4364" width="13.140625" style="108" bestFit="1" customWidth="1"/>
    <col min="4365" max="4365" width="9.28515625" style="108" customWidth="1"/>
    <col min="4366" max="4366" width="13.140625" style="108" bestFit="1" customWidth="1"/>
    <col min="4367" max="4367" width="12.85546875" style="108" customWidth="1"/>
    <col min="4368" max="4368" width="12.7109375" style="108" customWidth="1"/>
    <col min="4369" max="4369" width="9.42578125" style="108" customWidth="1"/>
    <col min="4370" max="4370" width="10" style="108" customWidth="1"/>
    <col min="4371" max="4371" width="8.5703125" style="108" customWidth="1"/>
    <col min="4372" max="4608" width="8" style="108"/>
    <col min="4609" max="4609" width="23.42578125" style="108" customWidth="1"/>
    <col min="4610" max="4610" width="11.7109375" style="108" bestFit="1" customWidth="1"/>
    <col min="4611" max="4611" width="12" style="108" bestFit="1" customWidth="1"/>
    <col min="4612" max="4612" width="9.5703125" style="108" customWidth="1"/>
    <col min="4613" max="4614" width="11.7109375" style="108" bestFit="1" customWidth="1"/>
    <col min="4615" max="4615" width="12.28515625" style="108" customWidth="1"/>
    <col min="4616" max="4617" width="9.42578125" style="108" customWidth="1"/>
    <col min="4618" max="4618" width="9.28515625" style="108" customWidth="1"/>
    <col min="4619" max="4619" width="12.85546875" style="108" customWidth="1"/>
    <col min="4620" max="4620" width="13.140625" style="108" bestFit="1" customWidth="1"/>
    <col min="4621" max="4621" width="9.28515625" style="108" customWidth="1"/>
    <col min="4622" max="4622" width="13.140625" style="108" bestFit="1" customWidth="1"/>
    <col min="4623" max="4623" width="12.85546875" style="108" customWidth="1"/>
    <col min="4624" max="4624" width="12.7109375" style="108" customWidth="1"/>
    <col min="4625" max="4625" width="9.42578125" style="108" customWidth="1"/>
    <col min="4626" max="4626" width="10" style="108" customWidth="1"/>
    <col min="4627" max="4627" width="8.5703125" style="108" customWidth="1"/>
    <col min="4628" max="4864" width="8" style="108"/>
    <col min="4865" max="4865" width="23.42578125" style="108" customWidth="1"/>
    <col min="4866" max="4866" width="11.7109375" style="108" bestFit="1" customWidth="1"/>
    <col min="4867" max="4867" width="12" style="108" bestFit="1" customWidth="1"/>
    <col min="4868" max="4868" width="9.5703125" style="108" customWidth="1"/>
    <col min="4869" max="4870" width="11.7109375" style="108" bestFit="1" customWidth="1"/>
    <col min="4871" max="4871" width="12.28515625" style="108" customWidth="1"/>
    <col min="4872" max="4873" width="9.42578125" style="108" customWidth="1"/>
    <col min="4874" max="4874" width="9.28515625" style="108" customWidth="1"/>
    <col min="4875" max="4875" width="12.85546875" style="108" customWidth="1"/>
    <col min="4876" max="4876" width="13.140625" style="108" bestFit="1" customWidth="1"/>
    <col min="4877" max="4877" width="9.28515625" style="108" customWidth="1"/>
    <col min="4878" max="4878" width="13.140625" style="108" bestFit="1" customWidth="1"/>
    <col min="4879" max="4879" width="12.85546875" style="108" customWidth="1"/>
    <col min="4880" max="4880" width="12.7109375" style="108" customWidth="1"/>
    <col min="4881" max="4881" width="9.42578125" style="108" customWidth="1"/>
    <col min="4882" max="4882" width="10" style="108" customWidth="1"/>
    <col min="4883" max="4883" width="8.5703125" style="108" customWidth="1"/>
    <col min="4884" max="5120" width="8" style="108"/>
    <col min="5121" max="5121" width="23.42578125" style="108" customWidth="1"/>
    <col min="5122" max="5122" width="11.7109375" style="108" bestFit="1" customWidth="1"/>
    <col min="5123" max="5123" width="12" style="108" bestFit="1" customWidth="1"/>
    <col min="5124" max="5124" width="9.5703125" style="108" customWidth="1"/>
    <col min="5125" max="5126" width="11.7109375" style="108" bestFit="1" customWidth="1"/>
    <col min="5127" max="5127" width="12.28515625" style="108" customWidth="1"/>
    <col min="5128" max="5129" width="9.42578125" style="108" customWidth="1"/>
    <col min="5130" max="5130" width="9.28515625" style="108" customWidth="1"/>
    <col min="5131" max="5131" width="12.85546875" style="108" customWidth="1"/>
    <col min="5132" max="5132" width="13.140625" style="108" bestFit="1" customWidth="1"/>
    <col min="5133" max="5133" width="9.28515625" style="108" customWidth="1"/>
    <col min="5134" max="5134" width="13.140625" style="108" bestFit="1" customWidth="1"/>
    <col min="5135" max="5135" width="12.85546875" style="108" customWidth="1"/>
    <col min="5136" max="5136" width="12.7109375" style="108" customWidth="1"/>
    <col min="5137" max="5137" width="9.42578125" style="108" customWidth="1"/>
    <col min="5138" max="5138" width="10" style="108" customWidth="1"/>
    <col min="5139" max="5139" width="8.5703125" style="108" customWidth="1"/>
    <col min="5140" max="5376" width="8" style="108"/>
    <col min="5377" max="5377" width="23.42578125" style="108" customWidth="1"/>
    <col min="5378" max="5378" width="11.7109375" style="108" bestFit="1" customWidth="1"/>
    <col min="5379" max="5379" width="12" style="108" bestFit="1" customWidth="1"/>
    <col min="5380" max="5380" width="9.5703125" style="108" customWidth="1"/>
    <col min="5381" max="5382" width="11.7109375" style="108" bestFit="1" customWidth="1"/>
    <col min="5383" max="5383" width="12.28515625" style="108" customWidth="1"/>
    <col min="5384" max="5385" width="9.42578125" style="108" customWidth="1"/>
    <col min="5386" max="5386" width="9.28515625" style="108" customWidth="1"/>
    <col min="5387" max="5387" width="12.85546875" style="108" customWidth="1"/>
    <col min="5388" max="5388" width="13.140625" style="108" bestFit="1" customWidth="1"/>
    <col min="5389" max="5389" width="9.28515625" style="108" customWidth="1"/>
    <col min="5390" max="5390" width="13.140625" style="108" bestFit="1" customWidth="1"/>
    <col min="5391" max="5391" width="12.85546875" style="108" customWidth="1"/>
    <col min="5392" max="5392" width="12.7109375" style="108" customWidth="1"/>
    <col min="5393" max="5393" width="9.42578125" style="108" customWidth="1"/>
    <col min="5394" max="5394" width="10" style="108" customWidth="1"/>
    <col min="5395" max="5395" width="8.5703125" style="108" customWidth="1"/>
    <col min="5396" max="5632" width="8" style="108"/>
    <col min="5633" max="5633" width="23.42578125" style="108" customWidth="1"/>
    <col min="5634" max="5634" width="11.7109375" style="108" bestFit="1" customWidth="1"/>
    <col min="5635" max="5635" width="12" style="108" bestFit="1" customWidth="1"/>
    <col min="5636" max="5636" width="9.5703125" style="108" customWidth="1"/>
    <col min="5637" max="5638" width="11.7109375" style="108" bestFit="1" customWidth="1"/>
    <col min="5639" max="5639" width="12.28515625" style="108" customWidth="1"/>
    <col min="5640" max="5641" width="9.42578125" style="108" customWidth="1"/>
    <col min="5642" max="5642" width="9.28515625" style="108" customWidth="1"/>
    <col min="5643" max="5643" width="12.85546875" style="108" customWidth="1"/>
    <col min="5644" max="5644" width="13.140625" style="108" bestFit="1" customWidth="1"/>
    <col min="5645" max="5645" width="9.28515625" style="108" customWidth="1"/>
    <col min="5646" max="5646" width="13.140625" style="108" bestFit="1" customWidth="1"/>
    <col min="5647" max="5647" width="12.85546875" style="108" customWidth="1"/>
    <col min="5648" max="5648" width="12.7109375" style="108" customWidth="1"/>
    <col min="5649" max="5649" width="9.42578125" style="108" customWidth="1"/>
    <col min="5650" max="5650" width="10" style="108" customWidth="1"/>
    <col min="5651" max="5651" width="8.5703125" style="108" customWidth="1"/>
    <col min="5652" max="5888" width="8" style="108"/>
    <col min="5889" max="5889" width="23.42578125" style="108" customWidth="1"/>
    <col min="5890" max="5890" width="11.7109375" style="108" bestFit="1" customWidth="1"/>
    <col min="5891" max="5891" width="12" style="108" bestFit="1" customWidth="1"/>
    <col min="5892" max="5892" width="9.5703125" style="108" customWidth="1"/>
    <col min="5893" max="5894" width="11.7109375" style="108" bestFit="1" customWidth="1"/>
    <col min="5895" max="5895" width="12.28515625" style="108" customWidth="1"/>
    <col min="5896" max="5897" width="9.42578125" style="108" customWidth="1"/>
    <col min="5898" max="5898" width="9.28515625" style="108" customWidth="1"/>
    <col min="5899" max="5899" width="12.85546875" style="108" customWidth="1"/>
    <col min="5900" max="5900" width="13.140625" style="108" bestFit="1" customWidth="1"/>
    <col min="5901" max="5901" width="9.28515625" style="108" customWidth="1"/>
    <col min="5902" max="5902" width="13.140625" style="108" bestFit="1" customWidth="1"/>
    <col min="5903" max="5903" width="12.85546875" style="108" customWidth="1"/>
    <col min="5904" max="5904" width="12.7109375" style="108" customWidth="1"/>
    <col min="5905" max="5905" width="9.42578125" style="108" customWidth="1"/>
    <col min="5906" max="5906" width="10" style="108" customWidth="1"/>
    <col min="5907" max="5907" width="8.5703125" style="108" customWidth="1"/>
    <col min="5908" max="6144" width="8" style="108"/>
    <col min="6145" max="6145" width="23.42578125" style="108" customWidth="1"/>
    <col min="6146" max="6146" width="11.7109375" style="108" bestFit="1" customWidth="1"/>
    <col min="6147" max="6147" width="12" style="108" bestFit="1" customWidth="1"/>
    <col min="6148" max="6148" width="9.5703125" style="108" customWidth="1"/>
    <col min="6149" max="6150" width="11.7109375" style="108" bestFit="1" customWidth="1"/>
    <col min="6151" max="6151" width="12.28515625" style="108" customWidth="1"/>
    <col min="6152" max="6153" width="9.42578125" style="108" customWidth="1"/>
    <col min="6154" max="6154" width="9.28515625" style="108" customWidth="1"/>
    <col min="6155" max="6155" width="12.85546875" style="108" customWidth="1"/>
    <col min="6156" max="6156" width="13.140625" style="108" bestFit="1" customWidth="1"/>
    <col min="6157" max="6157" width="9.28515625" style="108" customWidth="1"/>
    <col min="6158" max="6158" width="13.140625" style="108" bestFit="1" customWidth="1"/>
    <col min="6159" max="6159" width="12.85546875" style="108" customWidth="1"/>
    <col min="6160" max="6160" width="12.7109375" style="108" customWidth="1"/>
    <col min="6161" max="6161" width="9.42578125" style="108" customWidth="1"/>
    <col min="6162" max="6162" width="10" style="108" customWidth="1"/>
    <col min="6163" max="6163" width="8.5703125" style="108" customWidth="1"/>
    <col min="6164" max="6400" width="8" style="108"/>
    <col min="6401" max="6401" width="23.42578125" style="108" customWidth="1"/>
    <col min="6402" max="6402" width="11.7109375" style="108" bestFit="1" customWidth="1"/>
    <col min="6403" max="6403" width="12" style="108" bestFit="1" customWidth="1"/>
    <col min="6404" max="6404" width="9.5703125" style="108" customWidth="1"/>
    <col min="6405" max="6406" width="11.7109375" style="108" bestFit="1" customWidth="1"/>
    <col min="6407" max="6407" width="12.28515625" style="108" customWidth="1"/>
    <col min="6408" max="6409" width="9.42578125" style="108" customWidth="1"/>
    <col min="6410" max="6410" width="9.28515625" style="108" customWidth="1"/>
    <col min="6411" max="6411" width="12.85546875" style="108" customWidth="1"/>
    <col min="6412" max="6412" width="13.140625" style="108" bestFit="1" customWidth="1"/>
    <col min="6413" max="6413" width="9.28515625" style="108" customWidth="1"/>
    <col min="6414" max="6414" width="13.140625" style="108" bestFit="1" customWidth="1"/>
    <col min="6415" max="6415" width="12.85546875" style="108" customWidth="1"/>
    <col min="6416" max="6416" width="12.7109375" style="108" customWidth="1"/>
    <col min="6417" max="6417" width="9.42578125" style="108" customWidth="1"/>
    <col min="6418" max="6418" width="10" style="108" customWidth="1"/>
    <col min="6419" max="6419" width="8.5703125" style="108" customWidth="1"/>
    <col min="6420" max="6656" width="8" style="108"/>
    <col min="6657" max="6657" width="23.42578125" style="108" customWidth="1"/>
    <col min="6658" max="6658" width="11.7109375" style="108" bestFit="1" customWidth="1"/>
    <col min="6659" max="6659" width="12" style="108" bestFit="1" customWidth="1"/>
    <col min="6660" max="6660" width="9.5703125" style="108" customWidth="1"/>
    <col min="6661" max="6662" width="11.7109375" style="108" bestFit="1" customWidth="1"/>
    <col min="6663" max="6663" width="12.28515625" style="108" customWidth="1"/>
    <col min="6664" max="6665" width="9.42578125" style="108" customWidth="1"/>
    <col min="6666" max="6666" width="9.28515625" style="108" customWidth="1"/>
    <col min="6667" max="6667" width="12.85546875" style="108" customWidth="1"/>
    <col min="6668" max="6668" width="13.140625" style="108" bestFit="1" customWidth="1"/>
    <col min="6669" max="6669" width="9.28515625" style="108" customWidth="1"/>
    <col min="6670" max="6670" width="13.140625" style="108" bestFit="1" customWidth="1"/>
    <col min="6671" max="6671" width="12.85546875" style="108" customWidth="1"/>
    <col min="6672" max="6672" width="12.7109375" style="108" customWidth="1"/>
    <col min="6673" max="6673" width="9.42578125" style="108" customWidth="1"/>
    <col min="6674" max="6674" width="10" style="108" customWidth="1"/>
    <col min="6675" max="6675" width="8.5703125" style="108" customWidth="1"/>
    <col min="6676" max="6912" width="8" style="108"/>
    <col min="6913" max="6913" width="23.42578125" style="108" customWidth="1"/>
    <col min="6914" max="6914" width="11.7109375" style="108" bestFit="1" customWidth="1"/>
    <col min="6915" max="6915" width="12" style="108" bestFit="1" customWidth="1"/>
    <col min="6916" max="6916" width="9.5703125" style="108" customWidth="1"/>
    <col min="6917" max="6918" width="11.7109375" style="108" bestFit="1" customWidth="1"/>
    <col min="6919" max="6919" width="12.28515625" style="108" customWidth="1"/>
    <col min="6920" max="6921" width="9.42578125" style="108" customWidth="1"/>
    <col min="6922" max="6922" width="9.28515625" style="108" customWidth="1"/>
    <col min="6923" max="6923" width="12.85546875" style="108" customWidth="1"/>
    <col min="6924" max="6924" width="13.140625" style="108" bestFit="1" customWidth="1"/>
    <col min="6925" max="6925" width="9.28515625" style="108" customWidth="1"/>
    <col min="6926" max="6926" width="13.140625" style="108" bestFit="1" customWidth="1"/>
    <col min="6927" max="6927" width="12.85546875" style="108" customWidth="1"/>
    <col min="6928" max="6928" width="12.7109375" style="108" customWidth="1"/>
    <col min="6929" max="6929" width="9.42578125" style="108" customWidth="1"/>
    <col min="6930" max="6930" width="10" style="108" customWidth="1"/>
    <col min="6931" max="6931" width="8.5703125" style="108" customWidth="1"/>
    <col min="6932" max="7168" width="8" style="108"/>
    <col min="7169" max="7169" width="23.42578125" style="108" customWidth="1"/>
    <col min="7170" max="7170" width="11.7109375" style="108" bestFit="1" customWidth="1"/>
    <col min="7171" max="7171" width="12" style="108" bestFit="1" customWidth="1"/>
    <col min="7172" max="7172" width="9.5703125" style="108" customWidth="1"/>
    <col min="7173" max="7174" width="11.7109375" style="108" bestFit="1" customWidth="1"/>
    <col min="7175" max="7175" width="12.28515625" style="108" customWidth="1"/>
    <col min="7176" max="7177" width="9.42578125" style="108" customWidth="1"/>
    <col min="7178" max="7178" width="9.28515625" style="108" customWidth="1"/>
    <col min="7179" max="7179" width="12.85546875" style="108" customWidth="1"/>
    <col min="7180" max="7180" width="13.140625" style="108" bestFit="1" customWidth="1"/>
    <col min="7181" max="7181" width="9.28515625" style="108" customWidth="1"/>
    <col min="7182" max="7182" width="13.140625" style="108" bestFit="1" customWidth="1"/>
    <col min="7183" max="7183" width="12.85546875" style="108" customWidth="1"/>
    <col min="7184" max="7184" width="12.7109375" style="108" customWidth="1"/>
    <col min="7185" max="7185" width="9.42578125" style="108" customWidth="1"/>
    <col min="7186" max="7186" width="10" style="108" customWidth="1"/>
    <col min="7187" max="7187" width="8.5703125" style="108" customWidth="1"/>
    <col min="7188" max="7424" width="8" style="108"/>
    <col min="7425" max="7425" width="23.42578125" style="108" customWidth="1"/>
    <col min="7426" max="7426" width="11.7109375" style="108" bestFit="1" customWidth="1"/>
    <col min="7427" max="7427" width="12" style="108" bestFit="1" customWidth="1"/>
    <col min="7428" max="7428" width="9.5703125" style="108" customWidth="1"/>
    <col min="7429" max="7430" width="11.7109375" style="108" bestFit="1" customWidth="1"/>
    <col min="7431" max="7431" width="12.28515625" style="108" customWidth="1"/>
    <col min="7432" max="7433" width="9.42578125" style="108" customWidth="1"/>
    <col min="7434" max="7434" width="9.28515625" style="108" customWidth="1"/>
    <col min="7435" max="7435" width="12.85546875" style="108" customWidth="1"/>
    <col min="7436" max="7436" width="13.140625" style="108" bestFit="1" customWidth="1"/>
    <col min="7437" max="7437" width="9.28515625" style="108" customWidth="1"/>
    <col min="7438" max="7438" width="13.140625" style="108" bestFit="1" customWidth="1"/>
    <col min="7439" max="7439" width="12.85546875" style="108" customWidth="1"/>
    <col min="7440" max="7440" width="12.7109375" style="108" customWidth="1"/>
    <col min="7441" max="7441" width="9.42578125" style="108" customWidth="1"/>
    <col min="7442" max="7442" width="10" style="108" customWidth="1"/>
    <col min="7443" max="7443" width="8.5703125" style="108" customWidth="1"/>
    <col min="7444" max="7680" width="8" style="108"/>
    <col min="7681" max="7681" width="23.42578125" style="108" customWidth="1"/>
    <col min="7682" max="7682" width="11.7109375" style="108" bestFit="1" customWidth="1"/>
    <col min="7683" max="7683" width="12" style="108" bestFit="1" customWidth="1"/>
    <col min="7684" max="7684" width="9.5703125" style="108" customWidth="1"/>
    <col min="7685" max="7686" width="11.7109375" style="108" bestFit="1" customWidth="1"/>
    <col min="7687" max="7687" width="12.28515625" style="108" customWidth="1"/>
    <col min="7688" max="7689" width="9.42578125" style="108" customWidth="1"/>
    <col min="7690" max="7690" width="9.28515625" style="108" customWidth="1"/>
    <col min="7691" max="7691" width="12.85546875" style="108" customWidth="1"/>
    <col min="7692" max="7692" width="13.140625" style="108" bestFit="1" customWidth="1"/>
    <col min="7693" max="7693" width="9.28515625" style="108" customWidth="1"/>
    <col min="7694" max="7694" width="13.140625" style="108" bestFit="1" customWidth="1"/>
    <col min="7695" max="7695" width="12.85546875" style="108" customWidth="1"/>
    <col min="7696" max="7696" width="12.7109375" style="108" customWidth="1"/>
    <col min="7697" max="7697" width="9.42578125" style="108" customWidth="1"/>
    <col min="7698" max="7698" width="10" style="108" customWidth="1"/>
    <col min="7699" max="7699" width="8.5703125" style="108" customWidth="1"/>
    <col min="7700" max="7936" width="8" style="108"/>
    <col min="7937" max="7937" width="23.42578125" style="108" customWidth="1"/>
    <col min="7938" max="7938" width="11.7109375" style="108" bestFit="1" customWidth="1"/>
    <col min="7939" max="7939" width="12" style="108" bestFit="1" customWidth="1"/>
    <col min="7940" max="7940" width="9.5703125" style="108" customWidth="1"/>
    <col min="7941" max="7942" width="11.7109375" style="108" bestFit="1" customWidth="1"/>
    <col min="7943" max="7943" width="12.28515625" style="108" customWidth="1"/>
    <col min="7944" max="7945" width="9.42578125" style="108" customWidth="1"/>
    <col min="7946" max="7946" width="9.28515625" style="108" customWidth="1"/>
    <col min="7947" max="7947" width="12.85546875" style="108" customWidth="1"/>
    <col min="7948" max="7948" width="13.140625" style="108" bestFit="1" customWidth="1"/>
    <col min="7949" max="7949" width="9.28515625" style="108" customWidth="1"/>
    <col min="7950" max="7950" width="13.140625" style="108" bestFit="1" customWidth="1"/>
    <col min="7951" max="7951" width="12.85546875" style="108" customWidth="1"/>
    <col min="7952" max="7952" width="12.7109375" style="108" customWidth="1"/>
    <col min="7953" max="7953" width="9.42578125" style="108" customWidth="1"/>
    <col min="7954" max="7954" width="10" style="108" customWidth="1"/>
    <col min="7955" max="7955" width="8.5703125" style="108" customWidth="1"/>
    <col min="7956" max="8192" width="8" style="108"/>
    <col min="8193" max="8193" width="23.42578125" style="108" customWidth="1"/>
    <col min="8194" max="8194" width="11.7109375" style="108" bestFit="1" customWidth="1"/>
    <col min="8195" max="8195" width="12" style="108" bestFit="1" customWidth="1"/>
    <col min="8196" max="8196" width="9.5703125" style="108" customWidth="1"/>
    <col min="8197" max="8198" width="11.7109375" style="108" bestFit="1" customWidth="1"/>
    <col min="8199" max="8199" width="12.28515625" style="108" customWidth="1"/>
    <col min="8200" max="8201" width="9.42578125" style="108" customWidth="1"/>
    <col min="8202" max="8202" width="9.28515625" style="108" customWidth="1"/>
    <col min="8203" max="8203" width="12.85546875" style="108" customWidth="1"/>
    <col min="8204" max="8204" width="13.140625" style="108" bestFit="1" customWidth="1"/>
    <col min="8205" max="8205" width="9.28515625" style="108" customWidth="1"/>
    <col min="8206" max="8206" width="13.140625" style="108" bestFit="1" customWidth="1"/>
    <col min="8207" max="8207" width="12.85546875" style="108" customWidth="1"/>
    <col min="8208" max="8208" width="12.7109375" style="108" customWidth="1"/>
    <col min="8209" max="8209" width="9.42578125" style="108" customWidth="1"/>
    <col min="8210" max="8210" width="10" style="108" customWidth="1"/>
    <col min="8211" max="8211" width="8.5703125" style="108" customWidth="1"/>
    <col min="8212" max="8448" width="8" style="108"/>
    <col min="8449" max="8449" width="23.42578125" style="108" customWidth="1"/>
    <col min="8450" max="8450" width="11.7109375" style="108" bestFit="1" customWidth="1"/>
    <col min="8451" max="8451" width="12" style="108" bestFit="1" customWidth="1"/>
    <col min="8452" max="8452" width="9.5703125" style="108" customWidth="1"/>
    <col min="8453" max="8454" width="11.7109375" style="108" bestFit="1" customWidth="1"/>
    <col min="8455" max="8455" width="12.28515625" style="108" customWidth="1"/>
    <col min="8456" max="8457" width="9.42578125" style="108" customWidth="1"/>
    <col min="8458" max="8458" width="9.28515625" style="108" customWidth="1"/>
    <col min="8459" max="8459" width="12.85546875" style="108" customWidth="1"/>
    <col min="8460" max="8460" width="13.140625" style="108" bestFit="1" customWidth="1"/>
    <col min="8461" max="8461" width="9.28515625" style="108" customWidth="1"/>
    <col min="8462" max="8462" width="13.140625" style="108" bestFit="1" customWidth="1"/>
    <col min="8463" max="8463" width="12.85546875" style="108" customWidth="1"/>
    <col min="8464" max="8464" width="12.7109375" style="108" customWidth="1"/>
    <col min="8465" max="8465" width="9.42578125" style="108" customWidth="1"/>
    <col min="8466" max="8466" width="10" style="108" customWidth="1"/>
    <col min="8467" max="8467" width="8.5703125" style="108" customWidth="1"/>
    <col min="8468" max="8704" width="8" style="108"/>
    <col min="8705" max="8705" width="23.42578125" style="108" customWidth="1"/>
    <col min="8706" max="8706" width="11.7109375" style="108" bestFit="1" customWidth="1"/>
    <col min="8707" max="8707" width="12" style="108" bestFit="1" customWidth="1"/>
    <col min="8708" max="8708" width="9.5703125" style="108" customWidth="1"/>
    <col min="8709" max="8710" width="11.7109375" style="108" bestFit="1" customWidth="1"/>
    <col min="8711" max="8711" width="12.28515625" style="108" customWidth="1"/>
    <col min="8712" max="8713" width="9.42578125" style="108" customWidth="1"/>
    <col min="8714" max="8714" width="9.28515625" style="108" customWidth="1"/>
    <col min="8715" max="8715" width="12.85546875" style="108" customWidth="1"/>
    <col min="8716" max="8716" width="13.140625" style="108" bestFit="1" customWidth="1"/>
    <col min="8717" max="8717" width="9.28515625" style="108" customWidth="1"/>
    <col min="8718" max="8718" width="13.140625" style="108" bestFit="1" customWidth="1"/>
    <col min="8719" max="8719" width="12.85546875" style="108" customWidth="1"/>
    <col min="8720" max="8720" width="12.7109375" style="108" customWidth="1"/>
    <col min="8721" max="8721" width="9.42578125" style="108" customWidth="1"/>
    <col min="8722" max="8722" width="10" style="108" customWidth="1"/>
    <col min="8723" max="8723" width="8.5703125" style="108" customWidth="1"/>
    <col min="8724" max="8960" width="8" style="108"/>
    <col min="8961" max="8961" width="23.42578125" style="108" customWidth="1"/>
    <col min="8962" max="8962" width="11.7109375" style="108" bestFit="1" customWidth="1"/>
    <col min="8963" max="8963" width="12" style="108" bestFit="1" customWidth="1"/>
    <col min="8964" max="8964" width="9.5703125" style="108" customWidth="1"/>
    <col min="8965" max="8966" width="11.7109375" style="108" bestFit="1" customWidth="1"/>
    <col min="8967" max="8967" width="12.28515625" style="108" customWidth="1"/>
    <col min="8968" max="8969" width="9.42578125" style="108" customWidth="1"/>
    <col min="8970" max="8970" width="9.28515625" style="108" customWidth="1"/>
    <col min="8971" max="8971" width="12.85546875" style="108" customWidth="1"/>
    <col min="8972" max="8972" width="13.140625" style="108" bestFit="1" customWidth="1"/>
    <col min="8973" max="8973" width="9.28515625" style="108" customWidth="1"/>
    <col min="8974" max="8974" width="13.140625" style="108" bestFit="1" customWidth="1"/>
    <col min="8975" max="8975" width="12.85546875" style="108" customWidth="1"/>
    <col min="8976" max="8976" width="12.7109375" style="108" customWidth="1"/>
    <col min="8977" max="8977" width="9.42578125" style="108" customWidth="1"/>
    <col min="8978" max="8978" width="10" style="108" customWidth="1"/>
    <col min="8979" max="8979" width="8.5703125" style="108" customWidth="1"/>
    <col min="8980" max="9216" width="8" style="108"/>
    <col min="9217" max="9217" width="23.42578125" style="108" customWidth="1"/>
    <col min="9218" max="9218" width="11.7109375" style="108" bestFit="1" customWidth="1"/>
    <col min="9219" max="9219" width="12" style="108" bestFit="1" customWidth="1"/>
    <col min="9220" max="9220" width="9.5703125" style="108" customWidth="1"/>
    <col min="9221" max="9222" width="11.7109375" style="108" bestFit="1" customWidth="1"/>
    <col min="9223" max="9223" width="12.28515625" style="108" customWidth="1"/>
    <col min="9224" max="9225" width="9.42578125" style="108" customWidth="1"/>
    <col min="9226" max="9226" width="9.28515625" style="108" customWidth="1"/>
    <col min="9227" max="9227" width="12.85546875" style="108" customWidth="1"/>
    <col min="9228" max="9228" width="13.140625" style="108" bestFit="1" customWidth="1"/>
    <col min="9229" max="9229" width="9.28515625" style="108" customWidth="1"/>
    <col min="9230" max="9230" width="13.140625" style="108" bestFit="1" customWidth="1"/>
    <col min="9231" max="9231" width="12.85546875" style="108" customWidth="1"/>
    <col min="9232" max="9232" width="12.7109375" style="108" customWidth="1"/>
    <col min="9233" max="9233" width="9.42578125" style="108" customWidth="1"/>
    <col min="9234" max="9234" width="10" style="108" customWidth="1"/>
    <col min="9235" max="9235" width="8.5703125" style="108" customWidth="1"/>
    <col min="9236" max="9472" width="8" style="108"/>
    <col min="9473" max="9473" width="23.42578125" style="108" customWidth="1"/>
    <col min="9474" max="9474" width="11.7109375" style="108" bestFit="1" customWidth="1"/>
    <col min="9475" max="9475" width="12" style="108" bestFit="1" customWidth="1"/>
    <col min="9476" max="9476" width="9.5703125" style="108" customWidth="1"/>
    <col min="9477" max="9478" width="11.7109375" style="108" bestFit="1" customWidth="1"/>
    <col min="9479" max="9479" width="12.28515625" style="108" customWidth="1"/>
    <col min="9480" max="9481" width="9.42578125" style="108" customWidth="1"/>
    <col min="9482" max="9482" width="9.28515625" style="108" customWidth="1"/>
    <col min="9483" max="9483" width="12.85546875" style="108" customWidth="1"/>
    <col min="9484" max="9484" width="13.140625" style="108" bestFit="1" customWidth="1"/>
    <col min="9485" max="9485" width="9.28515625" style="108" customWidth="1"/>
    <col min="9486" max="9486" width="13.140625" style="108" bestFit="1" customWidth="1"/>
    <col min="9487" max="9487" width="12.85546875" style="108" customWidth="1"/>
    <col min="9488" max="9488" width="12.7109375" style="108" customWidth="1"/>
    <col min="9489" max="9489" width="9.42578125" style="108" customWidth="1"/>
    <col min="9490" max="9490" width="10" style="108" customWidth="1"/>
    <col min="9491" max="9491" width="8.5703125" style="108" customWidth="1"/>
    <col min="9492" max="9728" width="8" style="108"/>
    <col min="9729" max="9729" width="23.42578125" style="108" customWidth="1"/>
    <col min="9730" max="9730" width="11.7109375" style="108" bestFit="1" customWidth="1"/>
    <col min="9731" max="9731" width="12" style="108" bestFit="1" customWidth="1"/>
    <col min="9732" max="9732" width="9.5703125" style="108" customWidth="1"/>
    <col min="9733" max="9734" width="11.7109375" style="108" bestFit="1" customWidth="1"/>
    <col min="9735" max="9735" width="12.28515625" style="108" customWidth="1"/>
    <col min="9736" max="9737" width="9.42578125" style="108" customWidth="1"/>
    <col min="9738" max="9738" width="9.28515625" style="108" customWidth="1"/>
    <col min="9739" max="9739" width="12.85546875" style="108" customWidth="1"/>
    <col min="9740" max="9740" width="13.140625" style="108" bestFit="1" customWidth="1"/>
    <col min="9741" max="9741" width="9.28515625" style="108" customWidth="1"/>
    <col min="9742" max="9742" width="13.140625" style="108" bestFit="1" customWidth="1"/>
    <col min="9743" max="9743" width="12.85546875" style="108" customWidth="1"/>
    <col min="9744" max="9744" width="12.7109375" style="108" customWidth="1"/>
    <col min="9745" max="9745" width="9.42578125" style="108" customWidth="1"/>
    <col min="9746" max="9746" width="10" style="108" customWidth="1"/>
    <col min="9747" max="9747" width="8.5703125" style="108" customWidth="1"/>
    <col min="9748" max="9984" width="8" style="108"/>
    <col min="9985" max="9985" width="23.42578125" style="108" customWidth="1"/>
    <col min="9986" max="9986" width="11.7109375" style="108" bestFit="1" customWidth="1"/>
    <col min="9987" max="9987" width="12" style="108" bestFit="1" customWidth="1"/>
    <col min="9988" max="9988" width="9.5703125" style="108" customWidth="1"/>
    <col min="9989" max="9990" width="11.7109375" style="108" bestFit="1" customWidth="1"/>
    <col min="9991" max="9991" width="12.28515625" style="108" customWidth="1"/>
    <col min="9992" max="9993" width="9.42578125" style="108" customWidth="1"/>
    <col min="9994" max="9994" width="9.28515625" style="108" customWidth="1"/>
    <col min="9995" max="9995" width="12.85546875" style="108" customWidth="1"/>
    <col min="9996" max="9996" width="13.140625" style="108" bestFit="1" customWidth="1"/>
    <col min="9997" max="9997" width="9.28515625" style="108" customWidth="1"/>
    <col min="9998" max="9998" width="13.140625" style="108" bestFit="1" customWidth="1"/>
    <col min="9999" max="9999" width="12.85546875" style="108" customWidth="1"/>
    <col min="10000" max="10000" width="12.7109375" style="108" customWidth="1"/>
    <col min="10001" max="10001" width="9.42578125" style="108" customWidth="1"/>
    <col min="10002" max="10002" width="10" style="108" customWidth="1"/>
    <col min="10003" max="10003" width="8.5703125" style="108" customWidth="1"/>
    <col min="10004" max="10240" width="8" style="108"/>
    <col min="10241" max="10241" width="23.42578125" style="108" customWidth="1"/>
    <col min="10242" max="10242" width="11.7109375" style="108" bestFit="1" customWidth="1"/>
    <col min="10243" max="10243" width="12" style="108" bestFit="1" customWidth="1"/>
    <col min="10244" max="10244" width="9.5703125" style="108" customWidth="1"/>
    <col min="10245" max="10246" width="11.7109375" style="108" bestFit="1" customWidth="1"/>
    <col min="10247" max="10247" width="12.28515625" style="108" customWidth="1"/>
    <col min="10248" max="10249" width="9.42578125" style="108" customWidth="1"/>
    <col min="10250" max="10250" width="9.28515625" style="108" customWidth="1"/>
    <col min="10251" max="10251" width="12.85546875" style="108" customWidth="1"/>
    <col min="10252" max="10252" width="13.140625" style="108" bestFit="1" customWidth="1"/>
    <col min="10253" max="10253" width="9.28515625" style="108" customWidth="1"/>
    <col min="10254" max="10254" width="13.140625" style="108" bestFit="1" customWidth="1"/>
    <col min="10255" max="10255" width="12.85546875" style="108" customWidth="1"/>
    <col min="10256" max="10256" width="12.7109375" style="108" customWidth="1"/>
    <col min="10257" max="10257" width="9.42578125" style="108" customWidth="1"/>
    <col min="10258" max="10258" width="10" style="108" customWidth="1"/>
    <col min="10259" max="10259" width="8.5703125" style="108" customWidth="1"/>
    <col min="10260" max="10496" width="8" style="108"/>
    <col min="10497" max="10497" width="23.42578125" style="108" customWidth="1"/>
    <col min="10498" max="10498" width="11.7109375" style="108" bestFit="1" customWidth="1"/>
    <col min="10499" max="10499" width="12" style="108" bestFit="1" customWidth="1"/>
    <col min="10500" max="10500" width="9.5703125" style="108" customWidth="1"/>
    <col min="10501" max="10502" width="11.7109375" style="108" bestFit="1" customWidth="1"/>
    <col min="10503" max="10503" width="12.28515625" style="108" customWidth="1"/>
    <col min="10504" max="10505" width="9.42578125" style="108" customWidth="1"/>
    <col min="10506" max="10506" width="9.28515625" style="108" customWidth="1"/>
    <col min="10507" max="10507" width="12.85546875" style="108" customWidth="1"/>
    <col min="10508" max="10508" width="13.140625" style="108" bestFit="1" customWidth="1"/>
    <col min="10509" max="10509" width="9.28515625" style="108" customWidth="1"/>
    <col min="10510" max="10510" width="13.140625" style="108" bestFit="1" customWidth="1"/>
    <col min="10511" max="10511" width="12.85546875" style="108" customWidth="1"/>
    <col min="10512" max="10512" width="12.7109375" style="108" customWidth="1"/>
    <col min="10513" max="10513" width="9.42578125" style="108" customWidth="1"/>
    <col min="10514" max="10514" width="10" style="108" customWidth="1"/>
    <col min="10515" max="10515" width="8.5703125" style="108" customWidth="1"/>
    <col min="10516" max="10752" width="8" style="108"/>
    <col min="10753" max="10753" width="23.42578125" style="108" customWidth="1"/>
    <col min="10754" max="10754" width="11.7109375" style="108" bestFit="1" customWidth="1"/>
    <col min="10755" max="10755" width="12" style="108" bestFit="1" customWidth="1"/>
    <col min="10756" max="10756" width="9.5703125" style="108" customWidth="1"/>
    <col min="10757" max="10758" width="11.7109375" style="108" bestFit="1" customWidth="1"/>
    <col min="10759" max="10759" width="12.28515625" style="108" customWidth="1"/>
    <col min="10760" max="10761" width="9.42578125" style="108" customWidth="1"/>
    <col min="10762" max="10762" width="9.28515625" style="108" customWidth="1"/>
    <col min="10763" max="10763" width="12.85546875" style="108" customWidth="1"/>
    <col min="10764" max="10764" width="13.140625" style="108" bestFit="1" customWidth="1"/>
    <col min="10765" max="10765" width="9.28515625" style="108" customWidth="1"/>
    <col min="10766" max="10766" width="13.140625" style="108" bestFit="1" customWidth="1"/>
    <col min="10767" max="10767" width="12.85546875" style="108" customWidth="1"/>
    <col min="10768" max="10768" width="12.7109375" style="108" customWidth="1"/>
    <col min="10769" max="10769" width="9.42578125" style="108" customWidth="1"/>
    <col min="10770" max="10770" width="10" style="108" customWidth="1"/>
    <col min="10771" max="10771" width="8.5703125" style="108" customWidth="1"/>
    <col min="10772" max="11008" width="8" style="108"/>
    <col min="11009" max="11009" width="23.42578125" style="108" customWidth="1"/>
    <col min="11010" max="11010" width="11.7109375" style="108" bestFit="1" customWidth="1"/>
    <col min="11011" max="11011" width="12" style="108" bestFit="1" customWidth="1"/>
    <col min="11012" max="11012" width="9.5703125" style="108" customWidth="1"/>
    <col min="11013" max="11014" width="11.7109375" style="108" bestFit="1" customWidth="1"/>
    <col min="11015" max="11015" width="12.28515625" style="108" customWidth="1"/>
    <col min="11016" max="11017" width="9.42578125" style="108" customWidth="1"/>
    <col min="11018" max="11018" width="9.28515625" style="108" customWidth="1"/>
    <col min="11019" max="11019" width="12.85546875" style="108" customWidth="1"/>
    <col min="11020" max="11020" width="13.140625" style="108" bestFit="1" customWidth="1"/>
    <col min="11021" max="11021" width="9.28515625" style="108" customWidth="1"/>
    <col min="11022" max="11022" width="13.140625" style="108" bestFit="1" customWidth="1"/>
    <col min="11023" max="11023" width="12.85546875" style="108" customWidth="1"/>
    <col min="11024" max="11024" width="12.7109375" style="108" customWidth="1"/>
    <col min="11025" max="11025" width="9.42578125" style="108" customWidth="1"/>
    <col min="11026" max="11026" width="10" style="108" customWidth="1"/>
    <col min="11027" max="11027" width="8.5703125" style="108" customWidth="1"/>
    <col min="11028" max="11264" width="8" style="108"/>
    <col min="11265" max="11265" width="23.42578125" style="108" customWidth="1"/>
    <col min="11266" max="11266" width="11.7109375" style="108" bestFit="1" customWidth="1"/>
    <col min="11267" max="11267" width="12" style="108" bestFit="1" customWidth="1"/>
    <col min="11268" max="11268" width="9.5703125" style="108" customWidth="1"/>
    <col min="11269" max="11270" width="11.7109375" style="108" bestFit="1" customWidth="1"/>
    <col min="11271" max="11271" width="12.28515625" style="108" customWidth="1"/>
    <col min="11272" max="11273" width="9.42578125" style="108" customWidth="1"/>
    <col min="11274" max="11274" width="9.28515625" style="108" customWidth="1"/>
    <col min="11275" max="11275" width="12.85546875" style="108" customWidth="1"/>
    <col min="11276" max="11276" width="13.140625" style="108" bestFit="1" customWidth="1"/>
    <col min="11277" max="11277" width="9.28515625" style="108" customWidth="1"/>
    <col min="11278" max="11278" width="13.140625" style="108" bestFit="1" customWidth="1"/>
    <col min="11279" max="11279" width="12.85546875" style="108" customWidth="1"/>
    <col min="11280" max="11280" width="12.7109375" style="108" customWidth="1"/>
    <col min="11281" max="11281" width="9.42578125" style="108" customWidth="1"/>
    <col min="11282" max="11282" width="10" style="108" customWidth="1"/>
    <col min="11283" max="11283" width="8.5703125" style="108" customWidth="1"/>
    <col min="11284" max="11520" width="8" style="108"/>
    <col min="11521" max="11521" width="23.42578125" style="108" customWidth="1"/>
    <col min="11522" max="11522" width="11.7109375" style="108" bestFit="1" customWidth="1"/>
    <col min="11523" max="11523" width="12" style="108" bestFit="1" customWidth="1"/>
    <col min="11524" max="11524" width="9.5703125" style="108" customWidth="1"/>
    <col min="11525" max="11526" width="11.7109375" style="108" bestFit="1" customWidth="1"/>
    <col min="11527" max="11527" width="12.28515625" style="108" customWidth="1"/>
    <col min="11528" max="11529" width="9.42578125" style="108" customWidth="1"/>
    <col min="11530" max="11530" width="9.28515625" style="108" customWidth="1"/>
    <col min="11531" max="11531" width="12.85546875" style="108" customWidth="1"/>
    <col min="11532" max="11532" width="13.140625" style="108" bestFit="1" customWidth="1"/>
    <col min="11533" max="11533" width="9.28515625" style="108" customWidth="1"/>
    <col min="11534" max="11534" width="13.140625" style="108" bestFit="1" customWidth="1"/>
    <col min="11535" max="11535" width="12.85546875" style="108" customWidth="1"/>
    <col min="11536" max="11536" width="12.7109375" style="108" customWidth="1"/>
    <col min="11537" max="11537" width="9.42578125" style="108" customWidth="1"/>
    <col min="11538" max="11538" width="10" style="108" customWidth="1"/>
    <col min="11539" max="11539" width="8.5703125" style="108" customWidth="1"/>
    <col min="11540" max="11776" width="8" style="108"/>
    <col min="11777" max="11777" width="23.42578125" style="108" customWidth="1"/>
    <col min="11778" max="11778" width="11.7109375" style="108" bestFit="1" customWidth="1"/>
    <col min="11779" max="11779" width="12" style="108" bestFit="1" customWidth="1"/>
    <col min="11780" max="11780" width="9.5703125" style="108" customWidth="1"/>
    <col min="11781" max="11782" width="11.7109375" style="108" bestFit="1" customWidth="1"/>
    <col min="11783" max="11783" width="12.28515625" style="108" customWidth="1"/>
    <col min="11784" max="11785" width="9.42578125" style="108" customWidth="1"/>
    <col min="11786" max="11786" width="9.28515625" style="108" customWidth="1"/>
    <col min="11787" max="11787" width="12.85546875" style="108" customWidth="1"/>
    <col min="11788" max="11788" width="13.140625" style="108" bestFit="1" customWidth="1"/>
    <col min="11789" max="11789" width="9.28515625" style="108" customWidth="1"/>
    <col min="11790" max="11790" width="13.140625" style="108" bestFit="1" customWidth="1"/>
    <col min="11791" max="11791" width="12.85546875" style="108" customWidth="1"/>
    <col min="11792" max="11792" width="12.7109375" style="108" customWidth="1"/>
    <col min="11793" max="11793" width="9.42578125" style="108" customWidth="1"/>
    <col min="11794" max="11794" width="10" style="108" customWidth="1"/>
    <col min="11795" max="11795" width="8.5703125" style="108" customWidth="1"/>
    <col min="11796" max="12032" width="8" style="108"/>
    <col min="12033" max="12033" width="23.42578125" style="108" customWidth="1"/>
    <col min="12034" max="12034" width="11.7109375" style="108" bestFit="1" customWidth="1"/>
    <col min="12035" max="12035" width="12" style="108" bestFit="1" customWidth="1"/>
    <col min="12036" max="12036" width="9.5703125" style="108" customWidth="1"/>
    <col min="12037" max="12038" width="11.7109375" style="108" bestFit="1" customWidth="1"/>
    <col min="12039" max="12039" width="12.28515625" style="108" customWidth="1"/>
    <col min="12040" max="12041" width="9.42578125" style="108" customWidth="1"/>
    <col min="12042" max="12042" width="9.28515625" style="108" customWidth="1"/>
    <col min="12043" max="12043" width="12.85546875" style="108" customWidth="1"/>
    <col min="12044" max="12044" width="13.140625" style="108" bestFit="1" customWidth="1"/>
    <col min="12045" max="12045" width="9.28515625" style="108" customWidth="1"/>
    <col min="12046" max="12046" width="13.140625" style="108" bestFit="1" customWidth="1"/>
    <col min="12047" max="12047" width="12.85546875" style="108" customWidth="1"/>
    <col min="12048" max="12048" width="12.7109375" style="108" customWidth="1"/>
    <col min="12049" max="12049" width="9.42578125" style="108" customWidth="1"/>
    <col min="12050" max="12050" width="10" style="108" customWidth="1"/>
    <col min="12051" max="12051" width="8.5703125" style="108" customWidth="1"/>
    <col min="12052" max="12288" width="8" style="108"/>
    <col min="12289" max="12289" width="23.42578125" style="108" customWidth="1"/>
    <col min="12290" max="12290" width="11.7109375" style="108" bestFit="1" customWidth="1"/>
    <col min="12291" max="12291" width="12" style="108" bestFit="1" customWidth="1"/>
    <col min="12292" max="12292" width="9.5703125" style="108" customWidth="1"/>
    <col min="12293" max="12294" width="11.7109375" style="108" bestFit="1" customWidth="1"/>
    <col min="12295" max="12295" width="12.28515625" style="108" customWidth="1"/>
    <col min="12296" max="12297" width="9.42578125" style="108" customWidth="1"/>
    <col min="12298" max="12298" width="9.28515625" style="108" customWidth="1"/>
    <col min="12299" max="12299" width="12.85546875" style="108" customWidth="1"/>
    <col min="12300" max="12300" width="13.140625" style="108" bestFit="1" customWidth="1"/>
    <col min="12301" max="12301" width="9.28515625" style="108" customWidth="1"/>
    <col min="12302" max="12302" width="13.140625" style="108" bestFit="1" customWidth="1"/>
    <col min="12303" max="12303" width="12.85546875" style="108" customWidth="1"/>
    <col min="12304" max="12304" width="12.7109375" style="108" customWidth="1"/>
    <col min="12305" max="12305" width="9.42578125" style="108" customWidth="1"/>
    <col min="12306" max="12306" width="10" style="108" customWidth="1"/>
    <col min="12307" max="12307" width="8.5703125" style="108" customWidth="1"/>
    <col min="12308" max="12544" width="8" style="108"/>
    <col min="12545" max="12545" width="23.42578125" style="108" customWidth="1"/>
    <col min="12546" max="12546" width="11.7109375" style="108" bestFit="1" customWidth="1"/>
    <col min="12547" max="12547" width="12" style="108" bestFit="1" customWidth="1"/>
    <col min="12548" max="12548" width="9.5703125" style="108" customWidth="1"/>
    <col min="12549" max="12550" width="11.7109375" style="108" bestFit="1" customWidth="1"/>
    <col min="12551" max="12551" width="12.28515625" style="108" customWidth="1"/>
    <col min="12552" max="12553" width="9.42578125" style="108" customWidth="1"/>
    <col min="12554" max="12554" width="9.28515625" style="108" customWidth="1"/>
    <col min="12555" max="12555" width="12.85546875" style="108" customWidth="1"/>
    <col min="12556" max="12556" width="13.140625" style="108" bestFit="1" customWidth="1"/>
    <col min="12557" max="12557" width="9.28515625" style="108" customWidth="1"/>
    <col min="12558" max="12558" width="13.140625" style="108" bestFit="1" customWidth="1"/>
    <col min="12559" max="12559" width="12.85546875" style="108" customWidth="1"/>
    <col min="12560" max="12560" width="12.7109375" style="108" customWidth="1"/>
    <col min="12561" max="12561" width="9.42578125" style="108" customWidth="1"/>
    <col min="12562" max="12562" width="10" style="108" customWidth="1"/>
    <col min="12563" max="12563" width="8.5703125" style="108" customWidth="1"/>
    <col min="12564" max="12800" width="8" style="108"/>
    <col min="12801" max="12801" width="23.42578125" style="108" customWidth="1"/>
    <col min="12802" max="12802" width="11.7109375" style="108" bestFit="1" customWidth="1"/>
    <col min="12803" max="12803" width="12" style="108" bestFit="1" customWidth="1"/>
    <col min="12804" max="12804" width="9.5703125" style="108" customWidth="1"/>
    <col min="12805" max="12806" width="11.7109375" style="108" bestFit="1" customWidth="1"/>
    <col min="12807" max="12807" width="12.28515625" style="108" customWidth="1"/>
    <col min="12808" max="12809" width="9.42578125" style="108" customWidth="1"/>
    <col min="12810" max="12810" width="9.28515625" style="108" customWidth="1"/>
    <col min="12811" max="12811" width="12.85546875" style="108" customWidth="1"/>
    <col min="12812" max="12812" width="13.140625" style="108" bestFit="1" customWidth="1"/>
    <col min="12813" max="12813" width="9.28515625" style="108" customWidth="1"/>
    <col min="12814" max="12814" width="13.140625" style="108" bestFit="1" customWidth="1"/>
    <col min="12815" max="12815" width="12.85546875" style="108" customWidth="1"/>
    <col min="12816" max="12816" width="12.7109375" style="108" customWidth="1"/>
    <col min="12817" max="12817" width="9.42578125" style="108" customWidth="1"/>
    <col min="12818" max="12818" width="10" style="108" customWidth="1"/>
    <col min="12819" max="12819" width="8.5703125" style="108" customWidth="1"/>
    <col min="12820" max="13056" width="8" style="108"/>
    <col min="13057" max="13057" width="23.42578125" style="108" customWidth="1"/>
    <col min="13058" max="13058" width="11.7109375" style="108" bestFit="1" customWidth="1"/>
    <col min="13059" max="13059" width="12" style="108" bestFit="1" customWidth="1"/>
    <col min="13060" max="13060" width="9.5703125" style="108" customWidth="1"/>
    <col min="13061" max="13062" width="11.7109375" style="108" bestFit="1" customWidth="1"/>
    <col min="13063" max="13063" width="12.28515625" style="108" customWidth="1"/>
    <col min="13064" max="13065" width="9.42578125" style="108" customWidth="1"/>
    <col min="13066" max="13066" width="9.28515625" style="108" customWidth="1"/>
    <col min="13067" max="13067" width="12.85546875" style="108" customWidth="1"/>
    <col min="13068" max="13068" width="13.140625" style="108" bestFit="1" customWidth="1"/>
    <col min="13069" max="13069" width="9.28515625" style="108" customWidth="1"/>
    <col min="13070" max="13070" width="13.140625" style="108" bestFit="1" customWidth="1"/>
    <col min="13071" max="13071" width="12.85546875" style="108" customWidth="1"/>
    <col min="13072" max="13072" width="12.7109375" style="108" customWidth="1"/>
    <col min="13073" max="13073" width="9.42578125" style="108" customWidth="1"/>
    <col min="13074" max="13074" width="10" style="108" customWidth="1"/>
    <col min="13075" max="13075" width="8.5703125" style="108" customWidth="1"/>
    <col min="13076" max="13312" width="8" style="108"/>
    <col min="13313" max="13313" width="23.42578125" style="108" customWidth="1"/>
    <col min="13314" max="13314" width="11.7109375" style="108" bestFit="1" customWidth="1"/>
    <col min="13315" max="13315" width="12" style="108" bestFit="1" customWidth="1"/>
    <col min="13316" max="13316" width="9.5703125" style="108" customWidth="1"/>
    <col min="13317" max="13318" width="11.7109375" style="108" bestFit="1" customWidth="1"/>
    <col min="13319" max="13319" width="12.28515625" style="108" customWidth="1"/>
    <col min="13320" max="13321" width="9.42578125" style="108" customWidth="1"/>
    <col min="13322" max="13322" width="9.28515625" style="108" customWidth="1"/>
    <col min="13323" max="13323" width="12.85546875" style="108" customWidth="1"/>
    <col min="13324" max="13324" width="13.140625" style="108" bestFit="1" customWidth="1"/>
    <col min="13325" max="13325" width="9.28515625" style="108" customWidth="1"/>
    <col min="13326" max="13326" width="13.140625" style="108" bestFit="1" customWidth="1"/>
    <col min="13327" max="13327" width="12.85546875" style="108" customWidth="1"/>
    <col min="13328" max="13328" width="12.7109375" style="108" customWidth="1"/>
    <col min="13329" max="13329" width="9.42578125" style="108" customWidth="1"/>
    <col min="13330" max="13330" width="10" style="108" customWidth="1"/>
    <col min="13331" max="13331" width="8.5703125" style="108" customWidth="1"/>
    <col min="13332" max="13568" width="8" style="108"/>
    <col min="13569" max="13569" width="23.42578125" style="108" customWidth="1"/>
    <col min="13570" max="13570" width="11.7109375" style="108" bestFit="1" customWidth="1"/>
    <col min="13571" max="13571" width="12" style="108" bestFit="1" customWidth="1"/>
    <col min="13572" max="13572" width="9.5703125" style="108" customWidth="1"/>
    <col min="13573" max="13574" width="11.7109375" style="108" bestFit="1" customWidth="1"/>
    <col min="13575" max="13575" width="12.28515625" style="108" customWidth="1"/>
    <col min="13576" max="13577" width="9.42578125" style="108" customWidth="1"/>
    <col min="13578" max="13578" width="9.28515625" style="108" customWidth="1"/>
    <col min="13579" max="13579" width="12.85546875" style="108" customWidth="1"/>
    <col min="13580" max="13580" width="13.140625" style="108" bestFit="1" customWidth="1"/>
    <col min="13581" max="13581" width="9.28515625" style="108" customWidth="1"/>
    <col min="13582" max="13582" width="13.140625" style="108" bestFit="1" customWidth="1"/>
    <col min="13583" max="13583" width="12.85546875" style="108" customWidth="1"/>
    <col min="13584" max="13584" width="12.7109375" style="108" customWidth="1"/>
    <col min="13585" max="13585" width="9.42578125" style="108" customWidth="1"/>
    <col min="13586" max="13586" width="10" style="108" customWidth="1"/>
    <col min="13587" max="13587" width="8.5703125" style="108" customWidth="1"/>
    <col min="13588" max="13824" width="8" style="108"/>
    <col min="13825" max="13825" width="23.42578125" style="108" customWidth="1"/>
    <col min="13826" max="13826" width="11.7109375" style="108" bestFit="1" customWidth="1"/>
    <col min="13827" max="13827" width="12" style="108" bestFit="1" customWidth="1"/>
    <col min="13828" max="13828" width="9.5703125" style="108" customWidth="1"/>
    <col min="13829" max="13830" width="11.7109375" style="108" bestFit="1" customWidth="1"/>
    <col min="13831" max="13831" width="12.28515625" style="108" customWidth="1"/>
    <col min="13832" max="13833" width="9.42578125" style="108" customWidth="1"/>
    <col min="13834" max="13834" width="9.28515625" style="108" customWidth="1"/>
    <col min="13835" max="13835" width="12.85546875" style="108" customWidth="1"/>
    <col min="13836" max="13836" width="13.140625" style="108" bestFit="1" customWidth="1"/>
    <col min="13837" max="13837" width="9.28515625" style="108" customWidth="1"/>
    <col min="13838" max="13838" width="13.140625" style="108" bestFit="1" customWidth="1"/>
    <col min="13839" max="13839" width="12.85546875" style="108" customWidth="1"/>
    <col min="13840" max="13840" width="12.7109375" style="108" customWidth="1"/>
    <col min="13841" max="13841" width="9.42578125" style="108" customWidth="1"/>
    <col min="13842" max="13842" width="10" style="108" customWidth="1"/>
    <col min="13843" max="13843" width="8.5703125" style="108" customWidth="1"/>
    <col min="13844" max="14080" width="8" style="108"/>
    <col min="14081" max="14081" width="23.42578125" style="108" customWidth="1"/>
    <col min="14082" max="14082" width="11.7109375" style="108" bestFit="1" customWidth="1"/>
    <col min="14083" max="14083" width="12" style="108" bestFit="1" customWidth="1"/>
    <col min="14084" max="14084" width="9.5703125" style="108" customWidth="1"/>
    <col min="14085" max="14086" width="11.7109375" style="108" bestFit="1" customWidth="1"/>
    <col min="14087" max="14087" width="12.28515625" style="108" customWidth="1"/>
    <col min="14088" max="14089" width="9.42578125" style="108" customWidth="1"/>
    <col min="14090" max="14090" width="9.28515625" style="108" customWidth="1"/>
    <col min="14091" max="14091" width="12.85546875" style="108" customWidth="1"/>
    <col min="14092" max="14092" width="13.140625" style="108" bestFit="1" customWidth="1"/>
    <col min="14093" max="14093" width="9.28515625" style="108" customWidth="1"/>
    <col min="14094" max="14094" width="13.140625" style="108" bestFit="1" customWidth="1"/>
    <col min="14095" max="14095" width="12.85546875" style="108" customWidth="1"/>
    <col min="14096" max="14096" width="12.7109375" style="108" customWidth="1"/>
    <col min="14097" max="14097" width="9.42578125" style="108" customWidth="1"/>
    <col min="14098" max="14098" width="10" style="108" customWidth="1"/>
    <col min="14099" max="14099" width="8.5703125" style="108" customWidth="1"/>
    <col min="14100" max="14336" width="8" style="108"/>
    <col min="14337" max="14337" width="23.42578125" style="108" customWidth="1"/>
    <col min="14338" max="14338" width="11.7109375" style="108" bestFit="1" customWidth="1"/>
    <col min="14339" max="14339" width="12" style="108" bestFit="1" customWidth="1"/>
    <col min="14340" max="14340" width="9.5703125" style="108" customWidth="1"/>
    <col min="14341" max="14342" width="11.7109375" style="108" bestFit="1" customWidth="1"/>
    <col min="14343" max="14343" width="12.28515625" style="108" customWidth="1"/>
    <col min="14344" max="14345" width="9.42578125" style="108" customWidth="1"/>
    <col min="14346" max="14346" width="9.28515625" style="108" customWidth="1"/>
    <col min="14347" max="14347" width="12.85546875" style="108" customWidth="1"/>
    <col min="14348" max="14348" width="13.140625" style="108" bestFit="1" customWidth="1"/>
    <col min="14349" max="14349" width="9.28515625" style="108" customWidth="1"/>
    <col min="14350" max="14350" width="13.140625" style="108" bestFit="1" customWidth="1"/>
    <col min="14351" max="14351" width="12.85546875" style="108" customWidth="1"/>
    <col min="14352" max="14352" width="12.7109375" style="108" customWidth="1"/>
    <col min="14353" max="14353" width="9.42578125" style="108" customWidth="1"/>
    <col min="14354" max="14354" width="10" style="108" customWidth="1"/>
    <col min="14355" max="14355" width="8.5703125" style="108" customWidth="1"/>
    <col min="14356" max="14592" width="8" style="108"/>
    <col min="14593" max="14593" width="23.42578125" style="108" customWidth="1"/>
    <col min="14594" max="14594" width="11.7109375" style="108" bestFit="1" customWidth="1"/>
    <col min="14595" max="14595" width="12" style="108" bestFit="1" customWidth="1"/>
    <col min="14596" max="14596" width="9.5703125" style="108" customWidth="1"/>
    <col min="14597" max="14598" width="11.7109375" style="108" bestFit="1" customWidth="1"/>
    <col min="14599" max="14599" width="12.28515625" style="108" customWidth="1"/>
    <col min="14600" max="14601" width="9.42578125" style="108" customWidth="1"/>
    <col min="14602" max="14602" width="9.28515625" style="108" customWidth="1"/>
    <col min="14603" max="14603" width="12.85546875" style="108" customWidth="1"/>
    <col min="14604" max="14604" width="13.140625" style="108" bestFit="1" customWidth="1"/>
    <col min="14605" max="14605" width="9.28515625" style="108" customWidth="1"/>
    <col min="14606" max="14606" width="13.140625" style="108" bestFit="1" customWidth="1"/>
    <col min="14607" max="14607" width="12.85546875" style="108" customWidth="1"/>
    <col min="14608" max="14608" width="12.7109375" style="108" customWidth="1"/>
    <col min="14609" max="14609" width="9.42578125" style="108" customWidth="1"/>
    <col min="14610" max="14610" width="10" style="108" customWidth="1"/>
    <col min="14611" max="14611" width="8.5703125" style="108" customWidth="1"/>
    <col min="14612" max="14848" width="8" style="108"/>
    <col min="14849" max="14849" width="23.42578125" style="108" customWidth="1"/>
    <col min="14850" max="14850" width="11.7109375" style="108" bestFit="1" customWidth="1"/>
    <col min="14851" max="14851" width="12" style="108" bestFit="1" customWidth="1"/>
    <col min="14852" max="14852" width="9.5703125" style="108" customWidth="1"/>
    <col min="14853" max="14854" width="11.7109375" style="108" bestFit="1" customWidth="1"/>
    <col min="14855" max="14855" width="12.28515625" style="108" customWidth="1"/>
    <col min="14856" max="14857" width="9.42578125" style="108" customWidth="1"/>
    <col min="14858" max="14858" width="9.28515625" style="108" customWidth="1"/>
    <col min="14859" max="14859" width="12.85546875" style="108" customWidth="1"/>
    <col min="14860" max="14860" width="13.140625" style="108" bestFit="1" customWidth="1"/>
    <col min="14861" max="14861" width="9.28515625" style="108" customWidth="1"/>
    <col min="14862" max="14862" width="13.140625" style="108" bestFit="1" customWidth="1"/>
    <col min="14863" max="14863" width="12.85546875" style="108" customWidth="1"/>
    <col min="14864" max="14864" width="12.7109375" style="108" customWidth="1"/>
    <col min="14865" max="14865" width="9.42578125" style="108" customWidth="1"/>
    <col min="14866" max="14866" width="10" style="108" customWidth="1"/>
    <col min="14867" max="14867" width="8.5703125" style="108" customWidth="1"/>
    <col min="14868" max="15104" width="8" style="108"/>
    <col min="15105" max="15105" width="23.42578125" style="108" customWidth="1"/>
    <col min="15106" max="15106" width="11.7109375" style="108" bestFit="1" customWidth="1"/>
    <col min="15107" max="15107" width="12" style="108" bestFit="1" customWidth="1"/>
    <col min="15108" max="15108" width="9.5703125" style="108" customWidth="1"/>
    <col min="15109" max="15110" width="11.7109375" style="108" bestFit="1" customWidth="1"/>
    <col min="15111" max="15111" width="12.28515625" style="108" customWidth="1"/>
    <col min="15112" max="15113" width="9.42578125" style="108" customWidth="1"/>
    <col min="15114" max="15114" width="9.28515625" style="108" customWidth="1"/>
    <col min="15115" max="15115" width="12.85546875" style="108" customWidth="1"/>
    <col min="15116" max="15116" width="13.140625" style="108" bestFit="1" customWidth="1"/>
    <col min="15117" max="15117" width="9.28515625" style="108" customWidth="1"/>
    <col min="15118" max="15118" width="13.140625" style="108" bestFit="1" customWidth="1"/>
    <col min="15119" max="15119" width="12.85546875" style="108" customWidth="1"/>
    <col min="15120" max="15120" width="12.7109375" style="108" customWidth="1"/>
    <col min="15121" max="15121" width="9.42578125" style="108" customWidth="1"/>
    <col min="15122" max="15122" width="10" style="108" customWidth="1"/>
    <col min="15123" max="15123" width="8.5703125" style="108" customWidth="1"/>
    <col min="15124" max="15360" width="8" style="108"/>
    <col min="15361" max="15361" width="23.42578125" style="108" customWidth="1"/>
    <col min="15362" max="15362" width="11.7109375" style="108" bestFit="1" customWidth="1"/>
    <col min="15363" max="15363" width="12" style="108" bestFit="1" customWidth="1"/>
    <col min="15364" max="15364" width="9.5703125" style="108" customWidth="1"/>
    <col min="15365" max="15366" width="11.7109375" style="108" bestFit="1" customWidth="1"/>
    <col min="15367" max="15367" width="12.28515625" style="108" customWidth="1"/>
    <col min="15368" max="15369" width="9.42578125" style="108" customWidth="1"/>
    <col min="15370" max="15370" width="9.28515625" style="108" customWidth="1"/>
    <col min="15371" max="15371" width="12.85546875" style="108" customWidth="1"/>
    <col min="15372" max="15372" width="13.140625" style="108" bestFit="1" customWidth="1"/>
    <col min="15373" max="15373" width="9.28515625" style="108" customWidth="1"/>
    <col min="15374" max="15374" width="13.140625" style="108" bestFit="1" customWidth="1"/>
    <col min="15375" max="15375" width="12.85546875" style="108" customWidth="1"/>
    <col min="15376" max="15376" width="12.7109375" style="108" customWidth="1"/>
    <col min="15377" max="15377" width="9.42578125" style="108" customWidth="1"/>
    <col min="15378" max="15378" width="10" style="108" customWidth="1"/>
    <col min="15379" max="15379" width="8.5703125" style="108" customWidth="1"/>
    <col min="15380" max="15616" width="8" style="108"/>
    <col min="15617" max="15617" width="23.42578125" style="108" customWidth="1"/>
    <col min="15618" max="15618" width="11.7109375" style="108" bestFit="1" customWidth="1"/>
    <col min="15619" max="15619" width="12" style="108" bestFit="1" customWidth="1"/>
    <col min="15620" max="15620" width="9.5703125" style="108" customWidth="1"/>
    <col min="15621" max="15622" width="11.7109375" style="108" bestFit="1" customWidth="1"/>
    <col min="15623" max="15623" width="12.28515625" style="108" customWidth="1"/>
    <col min="15624" max="15625" width="9.42578125" style="108" customWidth="1"/>
    <col min="15626" max="15626" width="9.28515625" style="108" customWidth="1"/>
    <col min="15627" max="15627" width="12.85546875" style="108" customWidth="1"/>
    <col min="15628" max="15628" width="13.140625" style="108" bestFit="1" customWidth="1"/>
    <col min="15629" max="15629" width="9.28515625" style="108" customWidth="1"/>
    <col min="15630" max="15630" width="13.140625" style="108" bestFit="1" customWidth="1"/>
    <col min="15631" max="15631" width="12.85546875" style="108" customWidth="1"/>
    <col min="15632" max="15632" width="12.7109375" style="108" customWidth="1"/>
    <col min="15633" max="15633" width="9.42578125" style="108" customWidth="1"/>
    <col min="15634" max="15634" width="10" style="108" customWidth="1"/>
    <col min="15635" max="15635" width="8.5703125" style="108" customWidth="1"/>
    <col min="15636" max="15872" width="8" style="108"/>
    <col min="15873" max="15873" width="23.42578125" style="108" customWidth="1"/>
    <col min="15874" max="15874" width="11.7109375" style="108" bestFit="1" customWidth="1"/>
    <col min="15875" max="15875" width="12" style="108" bestFit="1" customWidth="1"/>
    <col min="15876" max="15876" width="9.5703125" style="108" customWidth="1"/>
    <col min="15877" max="15878" width="11.7109375" style="108" bestFit="1" customWidth="1"/>
    <col min="15879" max="15879" width="12.28515625" style="108" customWidth="1"/>
    <col min="15880" max="15881" width="9.42578125" style="108" customWidth="1"/>
    <col min="15882" max="15882" width="9.28515625" style="108" customWidth="1"/>
    <col min="15883" max="15883" width="12.85546875" style="108" customWidth="1"/>
    <col min="15884" max="15884" width="13.140625" style="108" bestFit="1" customWidth="1"/>
    <col min="15885" max="15885" width="9.28515625" style="108" customWidth="1"/>
    <col min="15886" max="15886" width="13.140625" style="108" bestFit="1" customWidth="1"/>
    <col min="15887" max="15887" width="12.85546875" style="108" customWidth="1"/>
    <col min="15888" max="15888" width="12.7109375" style="108" customWidth="1"/>
    <col min="15889" max="15889" width="9.42578125" style="108" customWidth="1"/>
    <col min="15890" max="15890" width="10" style="108" customWidth="1"/>
    <col min="15891" max="15891" width="8.5703125" style="108" customWidth="1"/>
    <col min="15892" max="16128" width="8" style="108"/>
    <col min="16129" max="16129" width="23.42578125" style="108" customWidth="1"/>
    <col min="16130" max="16130" width="11.7109375" style="108" bestFit="1" customWidth="1"/>
    <col min="16131" max="16131" width="12" style="108" bestFit="1" customWidth="1"/>
    <col min="16132" max="16132" width="9.5703125" style="108" customWidth="1"/>
    <col min="16133" max="16134" width="11.7109375" style="108" bestFit="1" customWidth="1"/>
    <col min="16135" max="16135" width="12.28515625" style="108" customWidth="1"/>
    <col min="16136" max="16137" width="9.42578125" style="108" customWidth="1"/>
    <col min="16138" max="16138" width="9.28515625" style="108" customWidth="1"/>
    <col min="16139" max="16139" width="12.85546875" style="108" customWidth="1"/>
    <col min="16140" max="16140" width="13.140625" style="108" bestFit="1" customWidth="1"/>
    <col min="16141" max="16141" width="9.28515625" style="108" customWidth="1"/>
    <col min="16142" max="16142" width="13.140625" style="108" bestFit="1" customWidth="1"/>
    <col min="16143" max="16143" width="12.85546875" style="108" customWidth="1"/>
    <col min="16144" max="16144" width="12.7109375" style="108" customWidth="1"/>
    <col min="16145" max="16145" width="9.42578125" style="108" customWidth="1"/>
    <col min="16146" max="16146" width="10" style="108" customWidth="1"/>
    <col min="16147" max="16147" width="8.5703125" style="108" customWidth="1"/>
    <col min="16148" max="16384" width="8" style="108"/>
  </cols>
  <sheetData>
    <row r="1" spans="1:19" ht="16.5" thickBot="1" x14ac:dyDescent="0.3">
      <c r="A1" s="373" t="s">
        <v>25</v>
      </c>
      <c r="B1" s="374"/>
    </row>
    <row r="2" spans="1:19" ht="4.5" customHeight="1" thickBot="1" x14ac:dyDescent="0.3"/>
    <row r="3" spans="1:19" ht="23.45" customHeight="1" thickTop="1" x14ac:dyDescent="0.25">
      <c r="A3" s="375" t="s">
        <v>170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7"/>
    </row>
    <row r="4" spans="1:19" ht="18.399999999999999" customHeight="1" thickBot="1" x14ac:dyDescent="0.3">
      <c r="A4" s="378" t="s">
        <v>114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80"/>
    </row>
    <row r="5" spans="1:19" s="168" customFormat="1" ht="20.65" customHeight="1" thickTop="1" thickBot="1" x14ac:dyDescent="0.3">
      <c r="A5" s="370" t="s">
        <v>451</v>
      </c>
      <c r="B5" s="355" t="s">
        <v>73</v>
      </c>
      <c r="C5" s="355"/>
      <c r="D5" s="355"/>
      <c r="E5" s="355"/>
      <c r="F5" s="355"/>
      <c r="G5" s="355"/>
      <c r="H5" s="355"/>
      <c r="I5" s="355"/>
      <c r="J5" s="356"/>
      <c r="K5" s="357" t="s">
        <v>74</v>
      </c>
      <c r="L5" s="355"/>
      <c r="M5" s="355"/>
      <c r="N5" s="355"/>
      <c r="O5" s="355"/>
      <c r="P5" s="355"/>
      <c r="Q5" s="355"/>
      <c r="R5" s="355"/>
      <c r="S5" s="356"/>
    </row>
    <row r="6" spans="1:19" s="169" customFormat="1" ht="21.75" customHeight="1" x14ac:dyDescent="0.25">
      <c r="A6" s="371"/>
      <c r="B6" s="363">
        <v>43678</v>
      </c>
      <c r="C6" s="341"/>
      <c r="D6" s="342"/>
      <c r="E6" s="363">
        <v>43313</v>
      </c>
      <c r="F6" s="341"/>
      <c r="G6" s="342"/>
      <c r="H6" s="343" t="s">
        <v>75</v>
      </c>
      <c r="I6" s="344"/>
      <c r="J6" s="345"/>
      <c r="K6" s="360" t="s">
        <v>351</v>
      </c>
      <c r="L6" s="341"/>
      <c r="M6" s="361"/>
      <c r="N6" s="340" t="s">
        <v>352</v>
      </c>
      <c r="O6" s="341"/>
      <c r="P6" s="342"/>
      <c r="Q6" s="343" t="s">
        <v>75</v>
      </c>
      <c r="R6" s="344"/>
      <c r="S6" s="345"/>
    </row>
    <row r="7" spans="1:19" ht="36" customHeight="1" thickBot="1" x14ac:dyDescent="0.3">
      <c r="A7" s="372"/>
      <c r="B7" s="110" t="s">
        <v>50</v>
      </c>
      <c r="C7" s="111" t="s">
        <v>76</v>
      </c>
      <c r="D7" s="112" t="s">
        <v>77</v>
      </c>
      <c r="E7" s="113" t="s">
        <v>50</v>
      </c>
      <c r="F7" s="111" t="s">
        <v>76</v>
      </c>
      <c r="G7" s="112" t="s">
        <v>77</v>
      </c>
      <c r="H7" s="114" t="s">
        <v>78</v>
      </c>
      <c r="I7" s="114" t="s">
        <v>79</v>
      </c>
      <c r="J7" s="112" t="s">
        <v>77</v>
      </c>
      <c r="K7" s="115" t="s">
        <v>50</v>
      </c>
      <c r="L7" s="111" t="s">
        <v>76</v>
      </c>
      <c r="M7" s="116" t="s">
        <v>77</v>
      </c>
      <c r="N7" s="113" t="s">
        <v>50</v>
      </c>
      <c r="O7" s="117" t="s">
        <v>79</v>
      </c>
      <c r="P7" s="118" t="s">
        <v>77</v>
      </c>
      <c r="Q7" s="114" t="s">
        <v>78</v>
      </c>
      <c r="R7" s="114" t="s">
        <v>79</v>
      </c>
      <c r="S7" s="119" t="s">
        <v>77</v>
      </c>
    </row>
    <row r="8" spans="1:19" s="170" customFormat="1" ht="15.95" customHeight="1" thickTop="1" thickBot="1" x14ac:dyDescent="0.3">
      <c r="A8" s="239" t="s">
        <v>80</v>
      </c>
      <c r="B8" s="240">
        <v>3342602</v>
      </c>
      <c r="C8" s="241">
        <v>2757224</v>
      </c>
      <c r="D8" s="242">
        <f>IFERROR(C8/B8,"")</f>
        <v>0.82487355658854988</v>
      </c>
      <c r="E8" s="243">
        <v>2747043</v>
      </c>
      <c r="F8" s="241">
        <v>2313158</v>
      </c>
      <c r="G8" s="242">
        <f>IFERROR(F8/E8,"")</f>
        <v>0.84205380112360817</v>
      </c>
      <c r="H8" s="242">
        <f>IFERROR(B8/E8-1,"")</f>
        <v>0.21680002824855671</v>
      </c>
      <c r="I8" s="242">
        <f>IFERROR(C8/F8-1,"")</f>
        <v>0.19197391617866133</v>
      </c>
      <c r="J8" s="244">
        <f>IFERROR(D8-G8,"")</f>
        <v>-1.7180244535058287E-2</v>
      </c>
      <c r="K8" s="245">
        <v>23665909</v>
      </c>
      <c r="L8" s="241">
        <v>19333150</v>
      </c>
      <c r="M8" s="242">
        <f>IFERROR(L8/K8,"")</f>
        <v>0.81691981491182108</v>
      </c>
      <c r="N8" s="243">
        <v>20769729</v>
      </c>
      <c r="O8" s="241">
        <v>17236802</v>
      </c>
      <c r="P8" s="246">
        <f>IFERROR(O8/N8,"")</f>
        <v>0.82990018791289955</v>
      </c>
      <c r="Q8" s="242">
        <f>IFERROR(K8/N8-1,"")</f>
        <v>0.13944235863645593</v>
      </c>
      <c r="R8" s="242">
        <f>IFERROR(L8/O8-1,"")</f>
        <v>0.12162047228946538</v>
      </c>
      <c r="S8" s="244">
        <f>IFERROR(M8-P8,"")</f>
        <v>-1.298037300107846E-2</v>
      </c>
    </row>
    <row r="9" spans="1:19" s="171" customFormat="1" ht="15.95" customHeight="1" thickTop="1" thickBot="1" x14ac:dyDescent="0.25">
      <c r="A9" s="201" t="s">
        <v>116</v>
      </c>
      <c r="B9" s="284">
        <v>541503</v>
      </c>
      <c r="C9" s="202">
        <v>420870</v>
      </c>
      <c r="D9" s="203">
        <f t="shared" ref="D9:D72" si="0">IFERROR(C9/B9,"")</f>
        <v>0.77722561093844356</v>
      </c>
      <c r="E9" s="204">
        <v>415981</v>
      </c>
      <c r="F9" s="202">
        <v>339190</v>
      </c>
      <c r="G9" s="203">
        <f t="shared" ref="G9:G72" si="1">IFERROR(F9/E9,"")</f>
        <v>0.81539781865037109</v>
      </c>
      <c r="H9" s="203">
        <f t="shared" ref="H9:H72" si="2">IFERROR(B9/E9-1,"")</f>
        <v>0.3017493587447504</v>
      </c>
      <c r="I9" s="203">
        <f t="shared" ref="I9:I72" si="3">IFERROR(C9/F9-1,"")</f>
        <v>0.2408089861139775</v>
      </c>
      <c r="J9" s="205">
        <f t="shared" ref="J9:J72" si="4">IFERROR(D9-G9,"")</f>
        <v>-3.817220771192753E-2</v>
      </c>
      <c r="K9" s="206">
        <v>3582652</v>
      </c>
      <c r="L9" s="202">
        <v>2819983</v>
      </c>
      <c r="M9" s="203">
        <f t="shared" ref="M9:M72" si="5">IFERROR(L9/K9,"")</f>
        <v>0.78712166294688968</v>
      </c>
      <c r="N9" s="204">
        <v>3217533</v>
      </c>
      <c r="O9" s="202">
        <v>2599832</v>
      </c>
      <c r="P9" s="203">
        <f t="shared" ref="P9:P72" si="6">IFERROR(O9/N9,"")</f>
        <v>0.80802030624083732</v>
      </c>
      <c r="Q9" s="203">
        <f t="shared" ref="Q9:Q72" si="7">IFERROR(K9/N9-1,"")</f>
        <v>0.11347793480284429</v>
      </c>
      <c r="R9" s="203">
        <f t="shared" ref="R9:R72" si="8">IFERROR(L9/O9-1,"")</f>
        <v>8.4678933100292619E-2</v>
      </c>
      <c r="S9" s="205">
        <f t="shared" ref="S9:S72" si="9">IFERROR(M9-P9,"")</f>
        <v>-2.0898643293947639E-2</v>
      </c>
    </row>
    <row r="10" spans="1:19" ht="15.95" customHeight="1" thickTop="1" x14ac:dyDescent="0.25">
      <c r="A10" s="207" t="s">
        <v>84</v>
      </c>
      <c r="B10" s="207">
        <v>316189</v>
      </c>
      <c r="C10" s="172">
        <v>247607</v>
      </c>
      <c r="D10" s="200">
        <f t="shared" si="0"/>
        <v>0.78309808374105361</v>
      </c>
      <c r="E10" s="172">
        <v>227305</v>
      </c>
      <c r="F10" s="172">
        <v>189241</v>
      </c>
      <c r="G10" s="200">
        <f t="shared" si="1"/>
        <v>0.83254217901058047</v>
      </c>
      <c r="H10" s="200">
        <f t="shared" si="2"/>
        <v>0.3910340731616111</v>
      </c>
      <c r="I10" s="200">
        <f t="shared" si="3"/>
        <v>0.30842153655920224</v>
      </c>
      <c r="J10" s="200">
        <f t="shared" si="4"/>
        <v>-4.9444095269526867E-2</v>
      </c>
      <c r="K10" s="172">
        <v>2142741</v>
      </c>
      <c r="L10" s="172">
        <v>1669682</v>
      </c>
      <c r="M10" s="200">
        <f t="shared" si="5"/>
        <v>0.77922716744580889</v>
      </c>
      <c r="N10" s="172">
        <v>1831479</v>
      </c>
      <c r="O10" s="172">
        <v>1550503</v>
      </c>
      <c r="P10" s="200">
        <f t="shared" si="6"/>
        <v>0.84658519153099765</v>
      </c>
      <c r="Q10" s="200">
        <f t="shared" si="7"/>
        <v>0.16995117061129283</v>
      </c>
      <c r="R10" s="200">
        <f t="shared" si="8"/>
        <v>7.6864733573556387E-2</v>
      </c>
      <c r="S10" s="200">
        <f t="shared" si="9"/>
        <v>-6.7358024085188761E-2</v>
      </c>
    </row>
    <row r="11" spans="1:19" ht="15.95" customHeight="1" x14ac:dyDescent="0.25">
      <c r="A11" s="207" t="s">
        <v>103</v>
      </c>
      <c r="B11" s="207">
        <v>140466</v>
      </c>
      <c r="C11" s="172">
        <v>105886</v>
      </c>
      <c r="D11" s="200">
        <f t="shared" si="0"/>
        <v>0.75381942961286008</v>
      </c>
      <c r="E11" s="172">
        <v>96516</v>
      </c>
      <c r="F11" s="172">
        <v>76259</v>
      </c>
      <c r="G11" s="200">
        <f t="shared" si="1"/>
        <v>0.79011770069211318</v>
      </c>
      <c r="H11" s="200">
        <f t="shared" si="2"/>
        <v>0.45536491358945663</v>
      </c>
      <c r="I11" s="200">
        <f t="shared" si="3"/>
        <v>0.38850496334858842</v>
      </c>
      <c r="J11" s="200">
        <f t="shared" si="4"/>
        <v>-3.6298271079253097E-2</v>
      </c>
      <c r="K11" s="172">
        <v>785063</v>
      </c>
      <c r="L11" s="172">
        <v>643064</v>
      </c>
      <c r="M11" s="200">
        <f t="shared" si="5"/>
        <v>0.81912407029754297</v>
      </c>
      <c r="N11" s="172">
        <v>664830</v>
      </c>
      <c r="O11" s="172">
        <v>528311</v>
      </c>
      <c r="P11" s="200">
        <f t="shared" si="6"/>
        <v>0.79465577666471132</v>
      </c>
      <c r="Q11" s="200">
        <f t="shared" si="7"/>
        <v>0.18084773551133382</v>
      </c>
      <c r="R11" s="200">
        <f t="shared" si="8"/>
        <v>0.21720728888855234</v>
      </c>
      <c r="S11" s="200">
        <f t="shared" si="9"/>
        <v>2.446829363283165E-2</v>
      </c>
    </row>
    <row r="12" spans="1:19" ht="15.95" customHeight="1" x14ac:dyDescent="0.25">
      <c r="A12" s="207" t="s">
        <v>98</v>
      </c>
      <c r="B12" s="207">
        <v>84848</v>
      </c>
      <c r="C12" s="172">
        <v>67377</v>
      </c>
      <c r="D12" s="200">
        <f t="shared" si="0"/>
        <v>0.79409060908919482</v>
      </c>
      <c r="E12" s="172">
        <v>92160</v>
      </c>
      <c r="F12" s="172">
        <v>73690</v>
      </c>
      <c r="G12" s="200">
        <f t="shared" si="1"/>
        <v>0.79958767361111116</v>
      </c>
      <c r="H12" s="200">
        <f t="shared" si="2"/>
        <v>-7.9340277777777746E-2</v>
      </c>
      <c r="I12" s="200">
        <f t="shared" si="3"/>
        <v>-8.5669697380920118E-2</v>
      </c>
      <c r="J12" s="200">
        <f t="shared" si="4"/>
        <v>-5.4970645219163394E-3</v>
      </c>
      <c r="K12" s="172">
        <v>654500</v>
      </c>
      <c r="L12" s="172">
        <v>507112</v>
      </c>
      <c r="M12" s="200">
        <f t="shared" si="5"/>
        <v>0.77480825057295644</v>
      </c>
      <c r="N12" s="172">
        <v>721080</v>
      </c>
      <c r="O12" s="172">
        <v>520897</v>
      </c>
      <c r="P12" s="200">
        <f t="shared" si="6"/>
        <v>0.72238447883729962</v>
      </c>
      <c r="Q12" s="200">
        <f t="shared" si="7"/>
        <v>-9.2333721639762611E-2</v>
      </c>
      <c r="R12" s="200">
        <f t="shared" si="8"/>
        <v>-2.6463965044912885E-2</v>
      </c>
      <c r="S12" s="200">
        <f t="shared" si="9"/>
        <v>5.2423771735656821E-2</v>
      </c>
    </row>
    <row r="13" spans="1:19" ht="15.95" customHeight="1" x14ac:dyDescent="0.25">
      <c r="A13" s="207" t="s">
        <v>360</v>
      </c>
      <c r="B13" s="207">
        <v>0</v>
      </c>
      <c r="C13" s="172">
        <v>0</v>
      </c>
      <c r="D13" s="200" t="str">
        <f t="shared" si="0"/>
        <v/>
      </c>
      <c r="E13" s="172">
        <v>0</v>
      </c>
      <c r="F13" s="172">
        <v>0</v>
      </c>
      <c r="G13" s="200" t="str">
        <f t="shared" si="1"/>
        <v/>
      </c>
      <c r="H13" s="200" t="str">
        <f t="shared" si="2"/>
        <v/>
      </c>
      <c r="I13" s="200" t="str">
        <f t="shared" si="3"/>
        <v/>
      </c>
      <c r="J13" s="200" t="str">
        <f t="shared" si="4"/>
        <v/>
      </c>
      <c r="K13" s="172">
        <v>48</v>
      </c>
      <c r="L13" s="172">
        <v>0</v>
      </c>
      <c r="M13" s="200">
        <f t="shared" si="5"/>
        <v>0</v>
      </c>
      <c r="N13" s="172">
        <v>0</v>
      </c>
      <c r="O13" s="172">
        <v>0</v>
      </c>
      <c r="P13" s="200" t="str">
        <f t="shared" si="6"/>
        <v/>
      </c>
      <c r="Q13" s="200" t="str">
        <f t="shared" si="7"/>
        <v/>
      </c>
      <c r="R13" s="200" t="str">
        <f t="shared" si="8"/>
        <v/>
      </c>
      <c r="S13" s="200" t="str">
        <f t="shared" si="9"/>
        <v/>
      </c>
    </row>
    <row r="14" spans="1:19" s="171" customFormat="1" ht="15.95" customHeight="1" x14ac:dyDescent="0.25">
      <c r="A14" s="207" t="s">
        <v>88</v>
      </c>
      <c r="B14" s="207">
        <v>0</v>
      </c>
      <c r="C14" s="172">
        <v>0</v>
      </c>
      <c r="D14" s="200" t="str">
        <f t="shared" si="0"/>
        <v/>
      </c>
      <c r="E14" s="172">
        <v>0</v>
      </c>
      <c r="F14" s="172">
        <v>0</v>
      </c>
      <c r="G14" s="200" t="str">
        <f t="shared" si="1"/>
        <v/>
      </c>
      <c r="H14" s="200" t="str">
        <f t="shared" si="2"/>
        <v/>
      </c>
      <c r="I14" s="200" t="str">
        <f t="shared" si="3"/>
        <v/>
      </c>
      <c r="J14" s="200" t="str">
        <f t="shared" si="4"/>
        <v/>
      </c>
      <c r="K14" s="172">
        <v>12</v>
      </c>
      <c r="L14" s="172">
        <v>0</v>
      </c>
      <c r="M14" s="200">
        <f t="shared" si="5"/>
        <v>0</v>
      </c>
      <c r="N14" s="172">
        <v>0</v>
      </c>
      <c r="O14" s="172">
        <v>0</v>
      </c>
      <c r="P14" s="200" t="str">
        <f t="shared" si="6"/>
        <v/>
      </c>
      <c r="Q14" s="200" t="str">
        <f t="shared" si="7"/>
        <v/>
      </c>
      <c r="R14" s="200" t="str">
        <f t="shared" si="8"/>
        <v/>
      </c>
      <c r="S14" s="200" t="str">
        <f t="shared" si="9"/>
        <v/>
      </c>
    </row>
    <row r="15" spans="1:19" ht="15.95" customHeight="1" thickBot="1" x14ac:dyDescent="0.3">
      <c r="A15" s="207" t="s">
        <v>99</v>
      </c>
      <c r="B15" s="207">
        <v>0</v>
      </c>
      <c r="C15" s="172">
        <v>0</v>
      </c>
      <c r="D15" s="200" t="str">
        <f t="shared" si="0"/>
        <v/>
      </c>
      <c r="E15" s="172">
        <v>0</v>
      </c>
      <c r="F15" s="172">
        <v>0</v>
      </c>
      <c r="G15" s="200" t="str">
        <f t="shared" si="1"/>
        <v/>
      </c>
      <c r="H15" s="200" t="str">
        <f t="shared" si="2"/>
        <v/>
      </c>
      <c r="I15" s="200" t="str">
        <f t="shared" si="3"/>
        <v/>
      </c>
      <c r="J15" s="200" t="str">
        <f t="shared" si="4"/>
        <v/>
      </c>
      <c r="K15" s="172">
        <v>288</v>
      </c>
      <c r="L15" s="172">
        <v>125</v>
      </c>
      <c r="M15" s="200">
        <f t="shared" si="5"/>
        <v>0.43402777777777779</v>
      </c>
      <c r="N15" s="172">
        <v>144</v>
      </c>
      <c r="O15" s="172">
        <v>121</v>
      </c>
      <c r="P15" s="200">
        <f t="shared" si="6"/>
        <v>0.84027777777777779</v>
      </c>
      <c r="Q15" s="200">
        <f t="shared" si="7"/>
        <v>1</v>
      </c>
      <c r="R15" s="200">
        <f t="shared" si="8"/>
        <v>3.3057851239669311E-2</v>
      </c>
      <c r="S15" s="200">
        <f t="shared" si="9"/>
        <v>-0.40625</v>
      </c>
    </row>
    <row r="16" spans="1:19" ht="15.95" customHeight="1" thickTop="1" thickBot="1" x14ac:dyDescent="0.3">
      <c r="A16" s="201" t="s">
        <v>117</v>
      </c>
      <c r="B16" s="284">
        <v>395415</v>
      </c>
      <c r="C16" s="202">
        <v>318679</v>
      </c>
      <c r="D16" s="203">
        <f t="shared" si="0"/>
        <v>0.80593553608234392</v>
      </c>
      <c r="E16" s="204">
        <v>276252</v>
      </c>
      <c r="F16" s="202">
        <v>243875</v>
      </c>
      <c r="G16" s="203">
        <f t="shared" si="1"/>
        <v>0.88279903855899688</v>
      </c>
      <c r="H16" s="203">
        <f t="shared" si="2"/>
        <v>0.43135615307762487</v>
      </c>
      <c r="I16" s="203">
        <f t="shared" si="3"/>
        <v>0.30673090722706298</v>
      </c>
      <c r="J16" s="205">
        <f t="shared" si="4"/>
        <v>-7.6863502476652967E-2</v>
      </c>
      <c r="K16" s="206">
        <v>2443942</v>
      </c>
      <c r="L16" s="202">
        <v>1964663</v>
      </c>
      <c r="M16" s="203">
        <f t="shared" si="5"/>
        <v>0.8038910088700959</v>
      </c>
      <c r="N16" s="204">
        <v>2098682</v>
      </c>
      <c r="O16" s="202">
        <v>1809998</v>
      </c>
      <c r="P16" s="203">
        <f t="shared" si="6"/>
        <v>0.86244509649389478</v>
      </c>
      <c r="Q16" s="203">
        <f t="shared" si="7"/>
        <v>0.16451277516079132</v>
      </c>
      <c r="R16" s="203">
        <f t="shared" si="8"/>
        <v>8.5450370663392894E-2</v>
      </c>
      <c r="S16" s="205">
        <f t="shared" si="9"/>
        <v>-5.8554087623798878E-2</v>
      </c>
    </row>
    <row r="17" spans="1:19" ht="15.95" customHeight="1" thickTop="1" x14ac:dyDescent="0.25">
      <c r="A17" s="207" t="s">
        <v>84</v>
      </c>
      <c r="B17" s="207">
        <v>263484</v>
      </c>
      <c r="C17" s="172">
        <v>217930</v>
      </c>
      <c r="D17" s="200">
        <f t="shared" si="0"/>
        <v>0.82710904646961481</v>
      </c>
      <c r="E17" s="172">
        <v>208950</v>
      </c>
      <c r="F17" s="172">
        <v>185266</v>
      </c>
      <c r="G17" s="200">
        <f t="shared" si="1"/>
        <v>0.88665230916487203</v>
      </c>
      <c r="H17" s="200">
        <f t="shared" si="2"/>
        <v>0.26099066762383338</v>
      </c>
      <c r="I17" s="200">
        <f t="shared" si="3"/>
        <v>0.17630865890125547</v>
      </c>
      <c r="J17" s="200">
        <f t="shared" si="4"/>
        <v>-5.9543262695257226E-2</v>
      </c>
      <c r="K17" s="172">
        <v>1831421</v>
      </c>
      <c r="L17" s="172">
        <v>1455309</v>
      </c>
      <c r="M17" s="200">
        <f t="shared" si="5"/>
        <v>0.79463378436743926</v>
      </c>
      <c r="N17" s="172">
        <v>1650248</v>
      </c>
      <c r="O17" s="172">
        <v>1436421</v>
      </c>
      <c r="P17" s="200">
        <f t="shared" si="6"/>
        <v>0.87042735394922455</v>
      </c>
      <c r="Q17" s="200">
        <f t="shared" si="7"/>
        <v>0.10978531711597284</v>
      </c>
      <c r="R17" s="200">
        <f t="shared" si="8"/>
        <v>1.314934827602765E-2</v>
      </c>
      <c r="S17" s="200">
        <f t="shared" si="9"/>
        <v>-7.5793569581785292E-2</v>
      </c>
    </row>
    <row r="18" spans="1:19" s="171" customFormat="1" ht="15.95" customHeight="1" x14ac:dyDescent="0.25">
      <c r="A18" s="207" t="s">
        <v>103</v>
      </c>
      <c r="B18" s="207">
        <v>131868</v>
      </c>
      <c r="C18" s="172">
        <v>100738</v>
      </c>
      <c r="D18" s="200">
        <f t="shared" si="0"/>
        <v>0.76393059726393064</v>
      </c>
      <c r="E18" s="172">
        <v>67302</v>
      </c>
      <c r="F18" s="172">
        <v>58609</v>
      </c>
      <c r="G18" s="200">
        <f t="shared" si="1"/>
        <v>0.87083593355323763</v>
      </c>
      <c r="H18" s="200">
        <f t="shared" si="2"/>
        <v>0.95934741909601495</v>
      </c>
      <c r="I18" s="200">
        <f t="shared" si="3"/>
        <v>0.71881451654182804</v>
      </c>
      <c r="J18" s="200">
        <f t="shared" si="4"/>
        <v>-0.10690533628930698</v>
      </c>
      <c r="K18" s="172">
        <v>612368</v>
      </c>
      <c r="L18" s="172">
        <v>509270</v>
      </c>
      <c r="M18" s="200">
        <f t="shared" si="5"/>
        <v>0.83164045149321975</v>
      </c>
      <c r="N18" s="172">
        <v>448196</v>
      </c>
      <c r="O18" s="172">
        <v>373439</v>
      </c>
      <c r="P18" s="200">
        <f t="shared" si="6"/>
        <v>0.83320466938571514</v>
      </c>
      <c r="Q18" s="200">
        <f t="shared" si="7"/>
        <v>0.36629510303527923</v>
      </c>
      <c r="R18" s="200">
        <f t="shared" si="8"/>
        <v>0.36373008710927346</v>
      </c>
      <c r="S18" s="200">
        <f t="shared" si="9"/>
        <v>-1.5642178924953898E-3</v>
      </c>
    </row>
    <row r="19" spans="1:19" s="171" customFormat="1" ht="15.95" customHeight="1" x14ac:dyDescent="0.25">
      <c r="A19" s="207" t="s">
        <v>368</v>
      </c>
      <c r="B19" s="207">
        <v>63</v>
      </c>
      <c r="C19" s="172">
        <v>11</v>
      </c>
      <c r="D19" s="200">
        <f t="shared" si="0"/>
        <v>0.17460317460317459</v>
      </c>
      <c r="E19" s="172">
        <v>0</v>
      </c>
      <c r="F19" s="172">
        <v>0</v>
      </c>
      <c r="G19" s="200" t="str">
        <f t="shared" si="1"/>
        <v/>
      </c>
      <c r="H19" s="200" t="str">
        <f t="shared" si="2"/>
        <v/>
      </c>
      <c r="I19" s="200" t="str">
        <f t="shared" si="3"/>
        <v/>
      </c>
      <c r="J19" s="200" t="str">
        <f t="shared" si="4"/>
        <v/>
      </c>
      <c r="K19" s="172">
        <v>63</v>
      </c>
      <c r="L19" s="172">
        <v>11</v>
      </c>
      <c r="M19" s="200">
        <f t="shared" si="5"/>
        <v>0.17460317460317459</v>
      </c>
      <c r="N19" s="172">
        <v>0</v>
      </c>
      <c r="O19" s="172">
        <v>0</v>
      </c>
      <c r="P19" s="200" t="str">
        <f t="shared" si="6"/>
        <v/>
      </c>
      <c r="Q19" s="200" t="str">
        <f t="shared" si="7"/>
        <v/>
      </c>
      <c r="R19" s="200" t="str">
        <f t="shared" si="8"/>
        <v/>
      </c>
      <c r="S19" s="200" t="str">
        <f t="shared" si="9"/>
        <v/>
      </c>
    </row>
    <row r="20" spans="1:19" ht="15.95" customHeight="1" x14ac:dyDescent="0.25">
      <c r="A20" s="207" t="s">
        <v>452</v>
      </c>
      <c r="B20" s="207">
        <v>0</v>
      </c>
      <c r="C20" s="172">
        <v>0</v>
      </c>
      <c r="D20" s="200" t="str">
        <f t="shared" si="0"/>
        <v/>
      </c>
      <c r="E20" s="172">
        <v>0</v>
      </c>
      <c r="F20" s="172">
        <v>0</v>
      </c>
      <c r="G20" s="200" t="str">
        <f t="shared" si="1"/>
        <v/>
      </c>
      <c r="H20" s="200" t="str">
        <f t="shared" si="2"/>
        <v/>
      </c>
      <c r="I20" s="200" t="str">
        <f t="shared" si="3"/>
        <v/>
      </c>
      <c r="J20" s="200" t="str">
        <f t="shared" si="4"/>
        <v/>
      </c>
      <c r="K20" s="172">
        <v>0</v>
      </c>
      <c r="L20" s="172">
        <v>0</v>
      </c>
      <c r="M20" s="200" t="str">
        <f t="shared" si="5"/>
        <v/>
      </c>
      <c r="N20" s="172">
        <v>118</v>
      </c>
      <c r="O20" s="172">
        <v>55</v>
      </c>
      <c r="P20" s="200">
        <f t="shared" si="6"/>
        <v>0.46610169491525422</v>
      </c>
      <c r="Q20" s="200">
        <f t="shared" si="7"/>
        <v>-1</v>
      </c>
      <c r="R20" s="200">
        <f t="shared" si="8"/>
        <v>-1</v>
      </c>
      <c r="S20" s="200" t="str">
        <f t="shared" si="9"/>
        <v/>
      </c>
    </row>
    <row r="21" spans="1:19" ht="15.95" customHeight="1" thickBot="1" x14ac:dyDescent="0.3">
      <c r="A21" s="207" t="s">
        <v>453</v>
      </c>
      <c r="B21" s="207">
        <v>0</v>
      </c>
      <c r="C21" s="172">
        <v>0</v>
      </c>
      <c r="D21" s="200" t="str">
        <f t="shared" si="0"/>
        <v/>
      </c>
      <c r="E21" s="172">
        <v>0</v>
      </c>
      <c r="F21" s="172">
        <v>0</v>
      </c>
      <c r="G21" s="200" t="str">
        <f t="shared" si="1"/>
        <v/>
      </c>
      <c r="H21" s="200" t="str">
        <f t="shared" si="2"/>
        <v/>
      </c>
      <c r="I21" s="200" t="str">
        <f t="shared" si="3"/>
        <v/>
      </c>
      <c r="J21" s="200" t="str">
        <f t="shared" si="4"/>
        <v/>
      </c>
      <c r="K21" s="172">
        <v>90</v>
      </c>
      <c r="L21" s="172">
        <v>73</v>
      </c>
      <c r="M21" s="200">
        <f t="shared" si="5"/>
        <v>0.81111111111111112</v>
      </c>
      <c r="N21" s="172">
        <v>120</v>
      </c>
      <c r="O21" s="172">
        <v>83</v>
      </c>
      <c r="P21" s="200">
        <f t="shared" si="6"/>
        <v>0.69166666666666665</v>
      </c>
      <c r="Q21" s="200">
        <f t="shared" si="7"/>
        <v>-0.25</v>
      </c>
      <c r="R21" s="200">
        <f t="shared" si="8"/>
        <v>-0.12048192771084343</v>
      </c>
      <c r="S21" s="200">
        <f t="shared" si="9"/>
        <v>0.11944444444444446</v>
      </c>
    </row>
    <row r="22" spans="1:19" ht="15.95" customHeight="1" thickTop="1" thickBot="1" x14ac:dyDescent="0.3">
      <c r="A22" s="201" t="s">
        <v>118</v>
      </c>
      <c r="B22" s="284">
        <v>305317</v>
      </c>
      <c r="C22" s="202">
        <v>256895</v>
      </c>
      <c r="D22" s="203">
        <f t="shared" si="0"/>
        <v>0.84140417991792138</v>
      </c>
      <c r="E22" s="204">
        <v>303414</v>
      </c>
      <c r="F22" s="202">
        <v>254434</v>
      </c>
      <c r="G22" s="203">
        <f t="shared" si="1"/>
        <v>0.83857040215678902</v>
      </c>
      <c r="H22" s="203">
        <f t="shared" si="2"/>
        <v>6.2719584462154199E-3</v>
      </c>
      <c r="I22" s="203">
        <f t="shared" si="3"/>
        <v>9.6724494367890212E-3</v>
      </c>
      <c r="J22" s="205">
        <f t="shared" si="4"/>
        <v>2.8337777611323611E-3</v>
      </c>
      <c r="K22" s="206">
        <v>2354803</v>
      </c>
      <c r="L22" s="202">
        <v>1975748</v>
      </c>
      <c r="M22" s="203">
        <f t="shared" si="5"/>
        <v>0.83902899733013758</v>
      </c>
      <c r="N22" s="204">
        <v>2367553</v>
      </c>
      <c r="O22" s="202">
        <v>1951485</v>
      </c>
      <c r="P22" s="203">
        <f t="shared" si="6"/>
        <v>0.82426243467411286</v>
      </c>
      <c r="Q22" s="203">
        <f t="shared" si="7"/>
        <v>-5.3853071082252679E-3</v>
      </c>
      <c r="R22" s="203">
        <f t="shared" si="8"/>
        <v>1.2433095821899665E-2</v>
      </c>
      <c r="S22" s="205">
        <f t="shared" si="9"/>
        <v>1.4766562656024718E-2</v>
      </c>
    </row>
    <row r="23" spans="1:19" ht="15.95" customHeight="1" thickTop="1" x14ac:dyDescent="0.25">
      <c r="A23" s="207" t="s">
        <v>84</v>
      </c>
      <c r="B23" s="207">
        <v>164157</v>
      </c>
      <c r="C23" s="172">
        <v>141304</v>
      </c>
      <c r="D23" s="200">
        <f t="shared" si="0"/>
        <v>0.8607857112398497</v>
      </c>
      <c r="E23" s="172">
        <v>166078</v>
      </c>
      <c r="F23" s="172">
        <v>144405</v>
      </c>
      <c r="G23" s="200">
        <f t="shared" si="1"/>
        <v>0.86950107780681363</v>
      </c>
      <c r="H23" s="200">
        <f t="shared" si="2"/>
        <v>-1.1566854128782889E-2</v>
      </c>
      <c r="I23" s="200">
        <f t="shared" si="3"/>
        <v>-2.1474325681243744E-2</v>
      </c>
      <c r="J23" s="200">
        <f t="shared" si="4"/>
        <v>-8.7153665669639224E-3</v>
      </c>
      <c r="K23" s="172">
        <v>1288667</v>
      </c>
      <c r="L23" s="172">
        <v>1086060</v>
      </c>
      <c r="M23" s="200">
        <f t="shared" si="5"/>
        <v>0.84277784718627857</v>
      </c>
      <c r="N23" s="172">
        <v>1391261</v>
      </c>
      <c r="O23" s="172">
        <v>1172476</v>
      </c>
      <c r="P23" s="200">
        <f t="shared" si="6"/>
        <v>0.84274338172348684</v>
      </c>
      <c r="Q23" s="200">
        <f t="shared" si="7"/>
        <v>-7.374173501593162E-2</v>
      </c>
      <c r="R23" s="200">
        <f t="shared" si="8"/>
        <v>-7.3703854066096031E-2</v>
      </c>
      <c r="S23" s="200">
        <f t="shared" si="9"/>
        <v>3.4465462791732904E-5</v>
      </c>
    </row>
    <row r="24" spans="1:19" s="171" customFormat="1" ht="15.95" customHeight="1" x14ac:dyDescent="0.25">
      <c r="A24" s="207" t="s">
        <v>103</v>
      </c>
      <c r="B24" s="207">
        <v>76844</v>
      </c>
      <c r="C24" s="172">
        <v>61550</v>
      </c>
      <c r="D24" s="200">
        <f t="shared" si="0"/>
        <v>0.80097340065587419</v>
      </c>
      <c r="E24" s="172">
        <v>80586</v>
      </c>
      <c r="F24" s="172">
        <v>65487</v>
      </c>
      <c r="G24" s="200">
        <f t="shared" si="1"/>
        <v>0.81263494899858535</v>
      </c>
      <c r="H24" s="200">
        <f t="shared" si="2"/>
        <v>-4.6434864616682781E-2</v>
      </c>
      <c r="I24" s="200">
        <f t="shared" si="3"/>
        <v>-6.0118802205017752E-2</v>
      </c>
      <c r="J24" s="200">
        <f t="shared" si="4"/>
        <v>-1.1661548342711159E-2</v>
      </c>
      <c r="K24" s="172">
        <v>587838</v>
      </c>
      <c r="L24" s="172">
        <v>487940</v>
      </c>
      <c r="M24" s="200">
        <f t="shared" si="5"/>
        <v>0.8300586215930239</v>
      </c>
      <c r="N24" s="172">
        <v>566202</v>
      </c>
      <c r="O24" s="172">
        <v>456812</v>
      </c>
      <c r="P24" s="200">
        <f t="shared" si="6"/>
        <v>0.80680039985729479</v>
      </c>
      <c r="Q24" s="200">
        <f t="shared" si="7"/>
        <v>3.8212510729386251E-2</v>
      </c>
      <c r="R24" s="200">
        <f t="shared" si="8"/>
        <v>6.8141817640517299E-2</v>
      </c>
      <c r="S24" s="200">
        <f t="shared" si="9"/>
        <v>2.3258221735729112E-2</v>
      </c>
    </row>
    <row r="25" spans="1:19" ht="15.95" customHeight="1" x14ac:dyDescent="0.25">
      <c r="A25" s="207" t="s">
        <v>98</v>
      </c>
      <c r="B25" s="207">
        <v>40312</v>
      </c>
      <c r="C25" s="172">
        <v>35777</v>
      </c>
      <c r="D25" s="200">
        <f t="shared" si="0"/>
        <v>0.88750248065092285</v>
      </c>
      <c r="E25" s="172">
        <v>35280</v>
      </c>
      <c r="F25" s="172">
        <v>29238</v>
      </c>
      <c r="G25" s="200">
        <f t="shared" si="1"/>
        <v>0.82874149659863949</v>
      </c>
      <c r="H25" s="200">
        <f t="shared" si="2"/>
        <v>0.14263038548752838</v>
      </c>
      <c r="I25" s="200">
        <f t="shared" si="3"/>
        <v>0.22364730829742108</v>
      </c>
      <c r="J25" s="200">
        <f t="shared" si="4"/>
        <v>5.876098405228336E-2</v>
      </c>
      <c r="K25" s="172">
        <v>294752</v>
      </c>
      <c r="L25" s="172">
        <v>260199</v>
      </c>
      <c r="M25" s="200">
        <f t="shared" si="5"/>
        <v>0.88277263597872113</v>
      </c>
      <c r="N25" s="172">
        <v>236880</v>
      </c>
      <c r="O25" s="172">
        <v>187602</v>
      </c>
      <c r="P25" s="200">
        <f t="shared" si="6"/>
        <v>0.79197061803444779</v>
      </c>
      <c r="Q25" s="200">
        <f t="shared" si="7"/>
        <v>0.24430935494765271</v>
      </c>
      <c r="R25" s="200">
        <f t="shared" si="8"/>
        <v>0.38697348642338558</v>
      </c>
      <c r="S25" s="200">
        <f t="shared" si="9"/>
        <v>9.0802017944273339E-2</v>
      </c>
    </row>
    <row r="26" spans="1:19" ht="15.95" customHeight="1" x14ac:dyDescent="0.25">
      <c r="A26" s="207" t="s">
        <v>85</v>
      </c>
      <c r="B26" s="207">
        <v>17536</v>
      </c>
      <c r="C26" s="172">
        <v>14507</v>
      </c>
      <c r="D26" s="200">
        <f t="shared" si="0"/>
        <v>0.82726961678832112</v>
      </c>
      <c r="E26" s="172">
        <v>16472</v>
      </c>
      <c r="F26" s="172">
        <v>11796</v>
      </c>
      <c r="G26" s="200">
        <f t="shared" si="1"/>
        <v>0.71612433220009708</v>
      </c>
      <c r="H26" s="200">
        <f t="shared" si="2"/>
        <v>6.4594463331714369E-2</v>
      </c>
      <c r="I26" s="200">
        <f t="shared" si="3"/>
        <v>0.22982366904035256</v>
      </c>
      <c r="J26" s="200">
        <f t="shared" si="4"/>
        <v>0.11114528458822404</v>
      </c>
      <c r="K26" s="172">
        <v>137388</v>
      </c>
      <c r="L26" s="172">
        <v>111323</v>
      </c>
      <c r="M26" s="200">
        <f t="shared" si="5"/>
        <v>0.81028182956298944</v>
      </c>
      <c r="N26" s="172">
        <v>136604</v>
      </c>
      <c r="O26" s="172">
        <v>108616</v>
      </c>
      <c r="P26" s="200">
        <f t="shared" si="6"/>
        <v>0.79511580920031621</v>
      </c>
      <c r="Q26" s="200">
        <f t="shared" si="7"/>
        <v>5.7392170068226722E-3</v>
      </c>
      <c r="R26" s="200">
        <f t="shared" si="8"/>
        <v>2.4922663327686445E-2</v>
      </c>
      <c r="S26" s="200">
        <f t="shared" si="9"/>
        <v>1.5166020362673227E-2</v>
      </c>
    </row>
    <row r="27" spans="1:19" ht="15.95" customHeight="1" x14ac:dyDescent="0.25">
      <c r="A27" s="207" t="s">
        <v>83</v>
      </c>
      <c r="B27" s="207">
        <v>6468</v>
      </c>
      <c r="C27" s="172">
        <v>3757</v>
      </c>
      <c r="D27" s="200">
        <f t="shared" si="0"/>
        <v>0.58085961657390228</v>
      </c>
      <c r="E27" s="172">
        <v>4998</v>
      </c>
      <c r="F27" s="172">
        <v>3508</v>
      </c>
      <c r="G27" s="200">
        <f t="shared" si="1"/>
        <v>0.7018807523009204</v>
      </c>
      <c r="H27" s="200">
        <f t="shared" si="2"/>
        <v>0.29411764705882359</v>
      </c>
      <c r="I27" s="200">
        <f t="shared" si="3"/>
        <v>7.0980615735461772E-2</v>
      </c>
      <c r="J27" s="200">
        <f t="shared" si="4"/>
        <v>-0.12102113572701811</v>
      </c>
      <c r="K27" s="172">
        <v>46158</v>
      </c>
      <c r="L27" s="172">
        <v>30226</v>
      </c>
      <c r="M27" s="200">
        <f t="shared" si="5"/>
        <v>0.65483773127085232</v>
      </c>
      <c r="N27" s="172">
        <v>36456</v>
      </c>
      <c r="O27" s="172">
        <v>25856</v>
      </c>
      <c r="P27" s="200">
        <f t="shared" si="6"/>
        <v>0.70923853412332671</v>
      </c>
      <c r="Q27" s="200">
        <f t="shared" si="7"/>
        <v>0.2661290322580645</v>
      </c>
      <c r="R27" s="200">
        <f t="shared" si="8"/>
        <v>0.16901299504950495</v>
      </c>
      <c r="S27" s="200">
        <f t="shared" si="9"/>
        <v>-5.4400802852474395E-2</v>
      </c>
    </row>
    <row r="28" spans="1:19" s="171" customFormat="1" ht="15.95" customHeight="1" thickBot="1" x14ac:dyDescent="0.3">
      <c r="A28" s="207" t="s">
        <v>91</v>
      </c>
      <c r="B28" s="207">
        <v>0</v>
      </c>
      <c r="C28" s="172">
        <v>0</v>
      </c>
      <c r="D28" s="200" t="str">
        <f t="shared" si="0"/>
        <v/>
      </c>
      <c r="E28" s="172">
        <v>0</v>
      </c>
      <c r="F28" s="172">
        <v>0</v>
      </c>
      <c r="G28" s="200" t="str">
        <f t="shared" si="1"/>
        <v/>
      </c>
      <c r="H28" s="200" t="str">
        <f t="shared" si="2"/>
        <v/>
      </c>
      <c r="I28" s="200" t="str">
        <f t="shared" si="3"/>
        <v/>
      </c>
      <c r="J28" s="200" t="str">
        <f t="shared" si="4"/>
        <v/>
      </c>
      <c r="K28" s="172">
        <v>0</v>
      </c>
      <c r="L28" s="172">
        <v>0</v>
      </c>
      <c r="M28" s="200" t="str">
        <f t="shared" si="5"/>
        <v/>
      </c>
      <c r="N28" s="172">
        <v>150</v>
      </c>
      <c r="O28" s="172">
        <v>123</v>
      </c>
      <c r="P28" s="200">
        <f t="shared" si="6"/>
        <v>0.82</v>
      </c>
      <c r="Q28" s="200">
        <f t="shared" si="7"/>
        <v>-1</v>
      </c>
      <c r="R28" s="200">
        <f t="shared" si="8"/>
        <v>-1</v>
      </c>
      <c r="S28" s="200" t="str">
        <f t="shared" si="9"/>
        <v/>
      </c>
    </row>
    <row r="29" spans="1:19" ht="15.95" customHeight="1" thickTop="1" thickBot="1" x14ac:dyDescent="0.3">
      <c r="A29" s="201" t="s">
        <v>159</v>
      </c>
      <c r="B29" s="284">
        <v>199932</v>
      </c>
      <c r="C29" s="202">
        <v>172147</v>
      </c>
      <c r="D29" s="203">
        <f t="shared" si="0"/>
        <v>0.86102774943480787</v>
      </c>
      <c r="E29" s="204">
        <v>171866</v>
      </c>
      <c r="F29" s="202">
        <v>144493</v>
      </c>
      <c r="G29" s="203">
        <f t="shared" si="1"/>
        <v>0.84073056916434896</v>
      </c>
      <c r="H29" s="203">
        <f t="shared" si="2"/>
        <v>0.1633016419768889</v>
      </c>
      <c r="I29" s="203">
        <f t="shared" si="3"/>
        <v>0.19138643394489696</v>
      </c>
      <c r="J29" s="205">
        <f t="shared" si="4"/>
        <v>2.0297180270458903E-2</v>
      </c>
      <c r="K29" s="206">
        <v>1417502</v>
      </c>
      <c r="L29" s="202">
        <v>1195511</v>
      </c>
      <c r="M29" s="203">
        <f t="shared" si="5"/>
        <v>0.8433928135551132</v>
      </c>
      <c r="N29" s="204">
        <v>1367051</v>
      </c>
      <c r="O29" s="202">
        <v>1166391</v>
      </c>
      <c r="P29" s="203">
        <f t="shared" si="6"/>
        <v>0.85321688803124385</v>
      </c>
      <c r="Q29" s="203">
        <f t="shared" si="7"/>
        <v>3.6904987451090054E-2</v>
      </c>
      <c r="R29" s="203">
        <f t="shared" si="8"/>
        <v>2.4965899085298116E-2</v>
      </c>
      <c r="S29" s="205">
        <f t="shared" si="9"/>
        <v>-9.8240744761306509E-3</v>
      </c>
    </row>
    <row r="30" spans="1:19" ht="15.95" customHeight="1" thickTop="1" x14ac:dyDescent="0.25">
      <c r="A30" s="207" t="s">
        <v>84</v>
      </c>
      <c r="B30" s="207">
        <v>137644</v>
      </c>
      <c r="C30" s="172">
        <v>119360</v>
      </c>
      <c r="D30" s="200">
        <f t="shared" si="0"/>
        <v>0.86716456946906517</v>
      </c>
      <c r="E30" s="172">
        <v>138338</v>
      </c>
      <c r="F30" s="172">
        <v>116098</v>
      </c>
      <c r="G30" s="200">
        <f t="shared" si="1"/>
        <v>0.83923433908253697</v>
      </c>
      <c r="H30" s="200">
        <f t="shared" si="2"/>
        <v>-5.0166982318669007E-3</v>
      </c>
      <c r="I30" s="200">
        <f t="shared" si="3"/>
        <v>2.8096952574549139E-2</v>
      </c>
      <c r="J30" s="200">
        <f t="shared" si="4"/>
        <v>2.7930230386528199E-2</v>
      </c>
      <c r="K30" s="172">
        <v>1127838</v>
      </c>
      <c r="L30" s="172">
        <v>948962</v>
      </c>
      <c r="M30" s="200">
        <f t="shared" si="5"/>
        <v>0.84139920804228974</v>
      </c>
      <c r="N30" s="172">
        <v>1133141</v>
      </c>
      <c r="O30" s="172">
        <v>972410</v>
      </c>
      <c r="P30" s="200">
        <f t="shared" si="6"/>
        <v>0.85815445738879803</v>
      </c>
      <c r="Q30" s="200">
        <f t="shared" si="7"/>
        <v>-4.6799118556296593E-3</v>
      </c>
      <c r="R30" s="200">
        <f t="shared" si="8"/>
        <v>-2.4113285548276964E-2</v>
      </c>
      <c r="S30" s="200">
        <f t="shared" si="9"/>
        <v>-1.6755249346508294E-2</v>
      </c>
    </row>
    <row r="31" spans="1:19" ht="15.95" customHeight="1" x14ac:dyDescent="0.25">
      <c r="A31" s="207" t="s">
        <v>103</v>
      </c>
      <c r="B31" s="207">
        <v>39456</v>
      </c>
      <c r="C31" s="172">
        <v>34030</v>
      </c>
      <c r="D31" s="200">
        <f t="shared" si="0"/>
        <v>0.86247972424979724</v>
      </c>
      <c r="E31" s="172">
        <v>33528</v>
      </c>
      <c r="F31" s="172">
        <v>28395</v>
      </c>
      <c r="G31" s="200">
        <f t="shared" si="1"/>
        <v>0.84690408017179675</v>
      </c>
      <c r="H31" s="200">
        <f t="shared" si="2"/>
        <v>0.17680744452398001</v>
      </c>
      <c r="I31" s="200">
        <f t="shared" si="3"/>
        <v>0.19845043141398144</v>
      </c>
      <c r="J31" s="200">
        <f t="shared" si="4"/>
        <v>1.5575644078000495E-2</v>
      </c>
      <c r="K31" s="172">
        <v>231204</v>
      </c>
      <c r="L31" s="172">
        <v>198745</v>
      </c>
      <c r="M31" s="200">
        <f t="shared" si="5"/>
        <v>0.85960883029705371</v>
      </c>
      <c r="N31" s="172">
        <v>231990</v>
      </c>
      <c r="O31" s="172">
        <v>192604</v>
      </c>
      <c r="P31" s="200">
        <f t="shared" si="6"/>
        <v>0.83022544075175653</v>
      </c>
      <c r="Q31" s="200">
        <f t="shared" si="7"/>
        <v>-3.3880770722876097E-3</v>
      </c>
      <c r="R31" s="200">
        <f t="shared" si="8"/>
        <v>3.1884073020290282E-2</v>
      </c>
      <c r="S31" s="200">
        <f t="shared" si="9"/>
        <v>2.9383389545297178E-2</v>
      </c>
    </row>
    <row r="32" spans="1:19" ht="15.95" customHeight="1" x14ac:dyDescent="0.25">
      <c r="A32" s="207" t="s">
        <v>98</v>
      </c>
      <c r="B32" s="207">
        <v>22832</v>
      </c>
      <c r="C32" s="172">
        <v>18757</v>
      </c>
      <c r="D32" s="200">
        <f t="shared" si="0"/>
        <v>0.82152242466713388</v>
      </c>
      <c r="E32" s="172">
        <v>0</v>
      </c>
      <c r="F32" s="172">
        <v>0</v>
      </c>
      <c r="G32" s="200" t="str">
        <f t="shared" si="1"/>
        <v/>
      </c>
      <c r="H32" s="200" t="str">
        <f t="shared" si="2"/>
        <v/>
      </c>
      <c r="I32" s="200" t="str">
        <f t="shared" si="3"/>
        <v/>
      </c>
      <c r="J32" s="200" t="str">
        <f t="shared" si="4"/>
        <v/>
      </c>
      <c r="K32" s="172">
        <v>57892</v>
      </c>
      <c r="L32" s="172">
        <v>47322</v>
      </c>
      <c r="M32" s="200">
        <f t="shared" si="5"/>
        <v>0.81741864160851241</v>
      </c>
      <c r="N32" s="172">
        <v>1800</v>
      </c>
      <c r="O32" s="172">
        <v>1325</v>
      </c>
      <c r="P32" s="200">
        <f t="shared" si="6"/>
        <v>0.73611111111111116</v>
      </c>
      <c r="Q32" s="200">
        <f t="shared" si="7"/>
        <v>31.162222222222219</v>
      </c>
      <c r="R32" s="200">
        <f t="shared" si="8"/>
        <v>34.714716981132078</v>
      </c>
      <c r="S32" s="200">
        <f t="shared" si="9"/>
        <v>8.1307530497401248E-2</v>
      </c>
    </row>
    <row r="33" spans="1:19" s="171" customFormat="1" ht="15.95" customHeight="1" x14ac:dyDescent="0.25">
      <c r="A33" s="207" t="s">
        <v>454</v>
      </c>
      <c r="B33" s="207">
        <v>0</v>
      </c>
      <c r="C33" s="172">
        <v>0</v>
      </c>
      <c r="D33" s="200" t="str">
        <f t="shared" si="0"/>
        <v/>
      </c>
      <c r="E33" s="172">
        <v>0</v>
      </c>
      <c r="F33" s="172">
        <v>0</v>
      </c>
      <c r="G33" s="200" t="str">
        <f t="shared" si="1"/>
        <v/>
      </c>
      <c r="H33" s="200" t="str">
        <f t="shared" si="2"/>
        <v/>
      </c>
      <c r="I33" s="200" t="str">
        <f t="shared" si="3"/>
        <v/>
      </c>
      <c r="J33" s="200" t="str">
        <f t="shared" si="4"/>
        <v/>
      </c>
      <c r="K33" s="172">
        <v>0</v>
      </c>
      <c r="L33" s="172">
        <v>0</v>
      </c>
      <c r="M33" s="200" t="str">
        <f t="shared" si="5"/>
        <v/>
      </c>
      <c r="N33" s="172">
        <v>120</v>
      </c>
      <c r="O33" s="172">
        <v>52</v>
      </c>
      <c r="P33" s="200">
        <f t="shared" si="6"/>
        <v>0.43333333333333335</v>
      </c>
      <c r="Q33" s="200">
        <f t="shared" si="7"/>
        <v>-1</v>
      </c>
      <c r="R33" s="200">
        <f t="shared" si="8"/>
        <v>-1</v>
      </c>
      <c r="S33" s="200" t="str">
        <f t="shared" si="9"/>
        <v/>
      </c>
    </row>
    <row r="34" spans="1:19" ht="15.95" customHeight="1" thickBot="1" x14ac:dyDescent="0.3">
      <c r="A34" s="207" t="s">
        <v>85</v>
      </c>
      <c r="B34" s="207">
        <v>0</v>
      </c>
      <c r="C34" s="172">
        <v>0</v>
      </c>
      <c r="D34" s="200" t="str">
        <f t="shared" si="0"/>
        <v/>
      </c>
      <c r="E34" s="172">
        <v>0</v>
      </c>
      <c r="F34" s="172">
        <v>0</v>
      </c>
      <c r="G34" s="200" t="str">
        <f t="shared" si="1"/>
        <v/>
      </c>
      <c r="H34" s="200" t="str">
        <f t="shared" si="2"/>
        <v/>
      </c>
      <c r="I34" s="200" t="str">
        <f t="shared" si="3"/>
        <v/>
      </c>
      <c r="J34" s="200" t="str">
        <f t="shared" si="4"/>
        <v/>
      </c>
      <c r="K34" s="172">
        <v>568</v>
      </c>
      <c r="L34" s="172">
        <v>482</v>
      </c>
      <c r="M34" s="200">
        <f t="shared" si="5"/>
        <v>0.84859154929577463</v>
      </c>
      <c r="N34" s="172">
        <v>0</v>
      </c>
      <c r="O34" s="172">
        <v>0</v>
      </c>
      <c r="P34" s="200" t="str">
        <f t="shared" si="6"/>
        <v/>
      </c>
      <c r="Q34" s="200" t="str">
        <f t="shared" si="7"/>
        <v/>
      </c>
      <c r="R34" s="200" t="str">
        <f t="shared" si="8"/>
        <v/>
      </c>
      <c r="S34" s="200" t="str">
        <f t="shared" si="9"/>
        <v/>
      </c>
    </row>
    <row r="35" spans="1:19" ht="15.95" customHeight="1" thickTop="1" thickBot="1" x14ac:dyDescent="0.3">
      <c r="A35" s="201" t="s">
        <v>119</v>
      </c>
      <c r="B35" s="284">
        <v>166181</v>
      </c>
      <c r="C35" s="202">
        <v>144184</v>
      </c>
      <c r="D35" s="203">
        <f t="shared" si="0"/>
        <v>0.86763228046527585</v>
      </c>
      <c r="E35" s="204">
        <v>155098</v>
      </c>
      <c r="F35" s="202">
        <v>134352</v>
      </c>
      <c r="G35" s="203">
        <f t="shared" si="1"/>
        <v>0.86623940992146897</v>
      </c>
      <c r="H35" s="203">
        <f t="shared" si="2"/>
        <v>7.1458045880669063E-2</v>
      </c>
      <c r="I35" s="203">
        <f t="shared" si="3"/>
        <v>7.3180897939740364E-2</v>
      </c>
      <c r="J35" s="205">
        <f t="shared" si="4"/>
        <v>1.3928705438068789E-3</v>
      </c>
      <c r="K35" s="206">
        <v>1301677</v>
      </c>
      <c r="L35" s="202">
        <v>1121232</v>
      </c>
      <c r="M35" s="203">
        <f t="shared" si="5"/>
        <v>0.8613749801217967</v>
      </c>
      <c r="N35" s="204">
        <v>1142998</v>
      </c>
      <c r="O35" s="202">
        <v>971816</v>
      </c>
      <c r="P35" s="203">
        <f t="shared" si="6"/>
        <v>0.85023420863378585</v>
      </c>
      <c r="Q35" s="203">
        <f t="shared" si="7"/>
        <v>0.13882701457045421</v>
      </c>
      <c r="R35" s="203">
        <f t="shared" si="8"/>
        <v>0.15374926940902389</v>
      </c>
      <c r="S35" s="205">
        <f t="shared" si="9"/>
        <v>1.1140771488010848E-2</v>
      </c>
    </row>
    <row r="36" spans="1:19" ht="15.95" customHeight="1" thickTop="1" x14ac:dyDescent="0.25">
      <c r="A36" s="207" t="s">
        <v>84</v>
      </c>
      <c r="B36" s="207">
        <v>91863</v>
      </c>
      <c r="C36" s="172">
        <v>80942</v>
      </c>
      <c r="D36" s="200">
        <f t="shared" si="0"/>
        <v>0.88111644514113407</v>
      </c>
      <c r="E36" s="172">
        <v>80290</v>
      </c>
      <c r="F36" s="172">
        <v>70965</v>
      </c>
      <c r="G36" s="200">
        <f t="shared" si="1"/>
        <v>0.883858512890771</v>
      </c>
      <c r="H36" s="200">
        <f t="shared" si="2"/>
        <v>0.1441399925270892</v>
      </c>
      <c r="I36" s="200">
        <f t="shared" si="3"/>
        <v>0.14059043190305087</v>
      </c>
      <c r="J36" s="200">
        <f t="shared" si="4"/>
        <v>-2.7420677496369228E-3</v>
      </c>
      <c r="K36" s="172">
        <v>720685</v>
      </c>
      <c r="L36" s="172">
        <v>623220</v>
      </c>
      <c r="M36" s="200">
        <f t="shared" si="5"/>
        <v>0.86476060969771817</v>
      </c>
      <c r="N36" s="172">
        <v>650356</v>
      </c>
      <c r="O36" s="172">
        <v>574420</v>
      </c>
      <c r="P36" s="200">
        <f t="shared" si="6"/>
        <v>0.88323933353424888</v>
      </c>
      <c r="Q36" s="200">
        <f t="shared" si="7"/>
        <v>0.10813923451155971</v>
      </c>
      <c r="R36" s="200">
        <f t="shared" si="8"/>
        <v>8.495525921799385E-2</v>
      </c>
      <c r="S36" s="200">
        <f t="shared" si="9"/>
        <v>-1.8478723836530708E-2</v>
      </c>
    </row>
    <row r="37" spans="1:19" s="171" customFormat="1" ht="15.95" customHeight="1" x14ac:dyDescent="0.25">
      <c r="A37" s="207" t="s">
        <v>98</v>
      </c>
      <c r="B37" s="207">
        <v>41072</v>
      </c>
      <c r="C37" s="172">
        <v>34849</v>
      </c>
      <c r="D37" s="200">
        <f t="shared" si="0"/>
        <v>0.84848558628749515</v>
      </c>
      <c r="E37" s="172">
        <v>34200</v>
      </c>
      <c r="F37" s="172">
        <v>28254</v>
      </c>
      <c r="G37" s="200">
        <f t="shared" si="1"/>
        <v>0.82614035087719295</v>
      </c>
      <c r="H37" s="200">
        <f t="shared" si="2"/>
        <v>0.20093567251461986</v>
      </c>
      <c r="I37" s="200">
        <f t="shared" si="3"/>
        <v>0.23341827705811569</v>
      </c>
      <c r="J37" s="200">
        <f t="shared" si="4"/>
        <v>2.23452354103022E-2</v>
      </c>
      <c r="K37" s="172">
        <v>328452</v>
      </c>
      <c r="L37" s="172">
        <v>280287</v>
      </c>
      <c r="M37" s="200">
        <f t="shared" si="5"/>
        <v>0.85335756822914766</v>
      </c>
      <c r="N37" s="172">
        <v>234900</v>
      </c>
      <c r="O37" s="172">
        <v>186887</v>
      </c>
      <c r="P37" s="200">
        <f t="shared" si="6"/>
        <v>0.79560238399318861</v>
      </c>
      <c r="Q37" s="200">
        <f t="shared" si="7"/>
        <v>0.39826309067688381</v>
      </c>
      <c r="R37" s="200">
        <f t="shared" si="8"/>
        <v>0.49976723902679154</v>
      </c>
      <c r="S37" s="200">
        <f t="shared" si="9"/>
        <v>5.7755184235959045E-2</v>
      </c>
    </row>
    <row r="38" spans="1:19" ht="15.95" customHeight="1" thickBot="1" x14ac:dyDescent="0.3">
      <c r="A38" s="207" t="s">
        <v>103</v>
      </c>
      <c r="B38" s="207">
        <v>33246</v>
      </c>
      <c r="C38" s="172">
        <v>28393</v>
      </c>
      <c r="D38" s="200">
        <f t="shared" si="0"/>
        <v>0.85402755218672921</v>
      </c>
      <c r="E38" s="172">
        <v>40608</v>
      </c>
      <c r="F38" s="172">
        <v>35133</v>
      </c>
      <c r="G38" s="200">
        <f t="shared" si="1"/>
        <v>0.86517434988179664</v>
      </c>
      <c r="H38" s="200">
        <f t="shared" si="2"/>
        <v>-0.18129432624113473</v>
      </c>
      <c r="I38" s="200">
        <f t="shared" si="3"/>
        <v>-0.191842427347508</v>
      </c>
      <c r="J38" s="200">
        <f t="shared" si="4"/>
        <v>-1.1146797695067434E-2</v>
      </c>
      <c r="K38" s="172">
        <v>252540</v>
      </c>
      <c r="L38" s="172">
        <v>217725</v>
      </c>
      <c r="M38" s="200">
        <f t="shared" si="5"/>
        <v>0.86214065098598247</v>
      </c>
      <c r="N38" s="172">
        <v>257742</v>
      </c>
      <c r="O38" s="172">
        <v>210509</v>
      </c>
      <c r="P38" s="200">
        <f t="shared" si="6"/>
        <v>0.81674309968883607</v>
      </c>
      <c r="Q38" s="200">
        <f t="shared" si="7"/>
        <v>-2.0182973671345805E-2</v>
      </c>
      <c r="R38" s="200">
        <f t="shared" si="8"/>
        <v>3.4278819432898455E-2</v>
      </c>
      <c r="S38" s="200">
        <f t="shared" si="9"/>
        <v>4.5397551297146399E-2</v>
      </c>
    </row>
    <row r="39" spans="1:19" ht="15.95" customHeight="1" thickTop="1" thickBot="1" x14ac:dyDescent="0.3">
      <c r="A39" s="201" t="s">
        <v>160</v>
      </c>
      <c r="B39" s="284">
        <v>163941</v>
      </c>
      <c r="C39" s="202">
        <v>136215</v>
      </c>
      <c r="D39" s="203">
        <f t="shared" si="0"/>
        <v>0.83087818178491046</v>
      </c>
      <c r="E39" s="204">
        <v>133726</v>
      </c>
      <c r="F39" s="202">
        <v>112658</v>
      </c>
      <c r="G39" s="203">
        <f t="shared" si="1"/>
        <v>0.84245397304936964</v>
      </c>
      <c r="H39" s="203">
        <f t="shared" si="2"/>
        <v>0.22594708583222411</v>
      </c>
      <c r="I39" s="203">
        <f t="shared" si="3"/>
        <v>0.20910188357684323</v>
      </c>
      <c r="J39" s="205">
        <f t="shared" si="4"/>
        <v>-1.1575791264459179E-2</v>
      </c>
      <c r="K39" s="206">
        <v>1110266</v>
      </c>
      <c r="L39" s="202">
        <v>922389</v>
      </c>
      <c r="M39" s="203">
        <f t="shared" si="5"/>
        <v>0.83078199278371134</v>
      </c>
      <c r="N39" s="204">
        <v>1010588</v>
      </c>
      <c r="O39" s="202">
        <v>848263</v>
      </c>
      <c r="P39" s="203">
        <f t="shared" si="6"/>
        <v>0.83937569019224456</v>
      </c>
      <c r="Q39" s="203">
        <f t="shared" si="7"/>
        <v>9.8633666736593018E-2</v>
      </c>
      <c r="R39" s="203">
        <f t="shared" si="8"/>
        <v>8.7385633936644558E-2</v>
      </c>
      <c r="S39" s="205">
        <f t="shared" si="9"/>
        <v>-8.5936974085332185E-3</v>
      </c>
    </row>
    <row r="40" spans="1:19" ht="15.95" customHeight="1" thickTop="1" x14ac:dyDescent="0.25">
      <c r="A40" s="207" t="s">
        <v>84</v>
      </c>
      <c r="B40" s="207">
        <v>98301</v>
      </c>
      <c r="C40" s="172">
        <v>84994</v>
      </c>
      <c r="D40" s="200">
        <f t="shared" si="0"/>
        <v>0.86463006480096849</v>
      </c>
      <c r="E40" s="172">
        <v>86458</v>
      </c>
      <c r="F40" s="172">
        <v>74503</v>
      </c>
      <c r="G40" s="200">
        <f t="shared" si="1"/>
        <v>0.86172476809549148</v>
      </c>
      <c r="H40" s="200">
        <f t="shared" si="2"/>
        <v>0.13697980522334552</v>
      </c>
      <c r="I40" s="200">
        <f t="shared" si="3"/>
        <v>0.14081312161926363</v>
      </c>
      <c r="J40" s="200">
        <f t="shared" si="4"/>
        <v>2.9052967054770118E-3</v>
      </c>
      <c r="K40" s="172">
        <v>735310</v>
      </c>
      <c r="L40" s="172">
        <v>626323</v>
      </c>
      <c r="M40" s="200">
        <f t="shared" si="5"/>
        <v>0.85178088153295883</v>
      </c>
      <c r="N40" s="172">
        <v>683168</v>
      </c>
      <c r="O40" s="172">
        <v>594663</v>
      </c>
      <c r="P40" s="200">
        <f t="shared" si="6"/>
        <v>0.87044914281699381</v>
      </c>
      <c r="Q40" s="200">
        <f t="shared" si="7"/>
        <v>7.6323832498009336E-2</v>
      </c>
      <c r="R40" s="200">
        <f t="shared" si="8"/>
        <v>5.3240238588915023E-2</v>
      </c>
      <c r="S40" s="200">
        <f t="shared" si="9"/>
        <v>-1.8668261284034982E-2</v>
      </c>
    </row>
    <row r="41" spans="1:19" s="171" customFormat="1" ht="16.350000000000001" customHeight="1" x14ac:dyDescent="0.25">
      <c r="A41" s="207" t="s">
        <v>103</v>
      </c>
      <c r="B41" s="207">
        <v>50712</v>
      </c>
      <c r="C41" s="172">
        <v>39537</v>
      </c>
      <c r="D41" s="200">
        <f t="shared" si="0"/>
        <v>0.77963795551348791</v>
      </c>
      <c r="E41" s="172">
        <v>32148</v>
      </c>
      <c r="F41" s="172">
        <v>26739</v>
      </c>
      <c r="G41" s="200">
        <f t="shared" si="1"/>
        <v>0.83174692049272114</v>
      </c>
      <c r="H41" s="200">
        <f t="shared" si="2"/>
        <v>0.57745427398282945</v>
      </c>
      <c r="I41" s="200">
        <f t="shared" si="3"/>
        <v>0.47862672500841463</v>
      </c>
      <c r="J41" s="200">
        <f t="shared" si="4"/>
        <v>-5.210896497923323E-2</v>
      </c>
      <c r="K41" s="172">
        <v>251208</v>
      </c>
      <c r="L41" s="172">
        <v>200127</v>
      </c>
      <c r="M41" s="200">
        <f t="shared" si="5"/>
        <v>0.79665854590618135</v>
      </c>
      <c r="N41" s="172">
        <v>217620</v>
      </c>
      <c r="O41" s="172">
        <v>173084</v>
      </c>
      <c r="P41" s="200">
        <f t="shared" si="6"/>
        <v>0.79534969212388562</v>
      </c>
      <c r="Q41" s="200">
        <f t="shared" si="7"/>
        <v>0.15434243176178652</v>
      </c>
      <c r="R41" s="200">
        <f t="shared" si="8"/>
        <v>0.15624205588038187</v>
      </c>
      <c r="S41" s="200">
        <f t="shared" si="9"/>
        <v>1.3088537822957269E-3</v>
      </c>
    </row>
    <row r="42" spans="1:19" ht="18.75" customHeight="1" thickBot="1" x14ac:dyDescent="0.3">
      <c r="A42" s="207" t="s">
        <v>98</v>
      </c>
      <c r="B42" s="207">
        <v>14928</v>
      </c>
      <c r="C42" s="172">
        <v>11684</v>
      </c>
      <c r="D42" s="200">
        <f t="shared" si="0"/>
        <v>0.78269024651661312</v>
      </c>
      <c r="E42" s="172">
        <v>15120</v>
      </c>
      <c r="F42" s="172">
        <v>11416</v>
      </c>
      <c r="G42" s="200">
        <f t="shared" si="1"/>
        <v>0.75502645502645505</v>
      </c>
      <c r="H42" s="200">
        <f t="shared" si="2"/>
        <v>-1.2698412698412653E-2</v>
      </c>
      <c r="I42" s="200">
        <f t="shared" si="3"/>
        <v>2.3475823405746388E-2</v>
      </c>
      <c r="J42" s="200">
        <f t="shared" si="4"/>
        <v>2.7663791490158074E-2</v>
      </c>
      <c r="K42" s="172">
        <v>123748</v>
      </c>
      <c r="L42" s="172">
        <v>95939</v>
      </c>
      <c r="M42" s="200">
        <f t="shared" si="5"/>
        <v>0.77527717619678704</v>
      </c>
      <c r="N42" s="172">
        <v>109800</v>
      </c>
      <c r="O42" s="172">
        <v>80516</v>
      </c>
      <c r="P42" s="200">
        <f t="shared" si="6"/>
        <v>0.73329690346083787</v>
      </c>
      <c r="Q42" s="200">
        <f t="shared" si="7"/>
        <v>0.12703096539162106</v>
      </c>
      <c r="R42" s="200">
        <f t="shared" si="8"/>
        <v>0.19155198966665021</v>
      </c>
      <c r="S42" s="200">
        <f t="shared" si="9"/>
        <v>4.1980272735949176E-2</v>
      </c>
    </row>
    <row r="43" spans="1:19" ht="12.4" customHeight="1" thickTop="1" thickBot="1" x14ac:dyDescent="0.3">
      <c r="A43" s="201" t="s">
        <v>120</v>
      </c>
      <c r="B43" s="284">
        <v>137743</v>
      </c>
      <c r="C43" s="202">
        <v>116818</v>
      </c>
      <c r="D43" s="203">
        <f t="shared" si="0"/>
        <v>0.8480866541312444</v>
      </c>
      <c r="E43" s="204">
        <v>134955</v>
      </c>
      <c r="F43" s="202">
        <v>115662</v>
      </c>
      <c r="G43" s="203">
        <f t="shared" si="1"/>
        <v>0.85704123596754478</v>
      </c>
      <c r="H43" s="203">
        <f t="shared" si="2"/>
        <v>2.0658738097884433E-2</v>
      </c>
      <c r="I43" s="203">
        <f t="shared" si="3"/>
        <v>9.9946395531809173E-3</v>
      </c>
      <c r="J43" s="205">
        <f t="shared" si="4"/>
        <v>-8.9545818363003793E-3</v>
      </c>
      <c r="K43" s="206">
        <v>1030782</v>
      </c>
      <c r="L43" s="202">
        <v>856797</v>
      </c>
      <c r="M43" s="203">
        <f t="shared" si="5"/>
        <v>0.83121067306181129</v>
      </c>
      <c r="N43" s="204">
        <v>1102592</v>
      </c>
      <c r="O43" s="202">
        <v>913589</v>
      </c>
      <c r="P43" s="203">
        <f t="shared" si="6"/>
        <v>0.82858301166705361</v>
      </c>
      <c r="Q43" s="203">
        <f t="shared" si="7"/>
        <v>-6.512835210123058E-2</v>
      </c>
      <c r="R43" s="203">
        <f t="shared" si="8"/>
        <v>-6.2163620621526694E-2</v>
      </c>
      <c r="S43" s="205">
        <f t="shared" si="9"/>
        <v>2.6276613947576744E-3</v>
      </c>
    </row>
    <row r="44" spans="1:19" ht="14.25" thickTop="1" x14ac:dyDescent="0.25">
      <c r="A44" s="207" t="s">
        <v>84</v>
      </c>
      <c r="B44" s="207">
        <v>85898</v>
      </c>
      <c r="C44" s="172">
        <v>75120</v>
      </c>
      <c r="D44" s="200">
        <f t="shared" si="0"/>
        <v>0.87452560013038716</v>
      </c>
      <c r="E44" s="172">
        <v>88062</v>
      </c>
      <c r="F44" s="172">
        <v>77614</v>
      </c>
      <c r="G44" s="200">
        <f t="shared" si="1"/>
        <v>0.88135631714019669</v>
      </c>
      <c r="H44" s="200">
        <f t="shared" si="2"/>
        <v>-2.4573595875633125E-2</v>
      </c>
      <c r="I44" s="200">
        <f t="shared" si="3"/>
        <v>-3.2133377998814661E-2</v>
      </c>
      <c r="J44" s="200">
        <f t="shared" si="4"/>
        <v>-6.8307170098095282E-3</v>
      </c>
      <c r="K44" s="172">
        <v>678869</v>
      </c>
      <c r="L44" s="172">
        <v>579696</v>
      </c>
      <c r="M44" s="200">
        <f t="shared" si="5"/>
        <v>0.85391437817900062</v>
      </c>
      <c r="N44" s="172">
        <v>697992</v>
      </c>
      <c r="O44" s="172">
        <v>612756</v>
      </c>
      <c r="P44" s="200">
        <f t="shared" si="6"/>
        <v>0.8778839872090225</v>
      </c>
      <c r="Q44" s="200">
        <f t="shared" si="7"/>
        <v>-2.7397162145124887E-2</v>
      </c>
      <c r="R44" s="200">
        <f t="shared" si="8"/>
        <v>-5.3952960068934464E-2</v>
      </c>
      <c r="S44" s="200">
        <f t="shared" si="9"/>
        <v>-2.3969609030021877E-2</v>
      </c>
    </row>
    <row r="45" spans="1:19" x14ac:dyDescent="0.25">
      <c r="A45" s="207" t="s">
        <v>98</v>
      </c>
      <c r="B45" s="207">
        <v>23800</v>
      </c>
      <c r="C45" s="172">
        <v>20016</v>
      </c>
      <c r="D45" s="200">
        <f t="shared" si="0"/>
        <v>0.84100840336134453</v>
      </c>
      <c r="E45" s="172">
        <v>19800</v>
      </c>
      <c r="F45" s="172">
        <v>15296</v>
      </c>
      <c r="G45" s="200">
        <f t="shared" si="1"/>
        <v>0.7725252525252525</v>
      </c>
      <c r="H45" s="200">
        <f t="shared" si="2"/>
        <v>0.20202020202020199</v>
      </c>
      <c r="I45" s="200">
        <f t="shared" si="3"/>
        <v>0.30857740585774063</v>
      </c>
      <c r="J45" s="200">
        <f t="shared" si="4"/>
        <v>6.8483150836092022E-2</v>
      </c>
      <c r="K45" s="172">
        <v>146640</v>
      </c>
      <c r="L45" s="172">
        <v>116403</v>
      </c>
      <c r="M45" s="200">
        <f t="shared" si="5"/>
        <v>0.79380114566284776</v>
      </c>
      <c r="N45" s="172">
        <v>198000</v>
      </c>
      <c r="O45" s="172">
        <v>137867</v>
      </c>
      <c r="P45" s="200">
        <f t="shared" si="6"/>
        <v>0.6962979797979798</v>
      </c>
      <c r="Q45" s="200">
        <f t="shared" si="7"/>
        <v>-0.2593939393939394</v>
      </c>
      <c r="R45" s="200">
        <f t="shared" si="8"/>
        <v>-0.15568627735426177</v>
      </c>
      <c r="S45" s="200">
        <f t="shared" si="9"/>
        <v>9.7503165864867958E-2</v>
      </c>
    </row>
    <row r="46" spans="1:19" x14ac:dyDescent="0.25">
      <c r="A46" s="207" t="s">
        <v>359</v>
      </c>
      <c r="B46" s="207">
        <v>18421</v>
      </c>
      <c r="C46" s="172">
        <v>14471</v>
      </c>
      <c r="D46" s="200">
        <f t="shared" si="0"/>
        <v>0.78557081591661693</v>
      </c>
      <c r="E46" s="172">
        <v>15069</v>
      </c>
      <c r="F46" s="172">
        <v>12151</v>
      </c>
      <c r="G46" s="200">
        <f t="shared" si="1"/>
        <v>0.80635742252306064</v>
      </c>
      <c r="H46" s="200">
        <f t="shared" si="2"/>
        <v>0.22244342690291319</v>
      </c>
      <c r="I46" s="200">
        <f t="shared" si="3"/>
        <v>0.19093078758949877</v>
      </c>
      <c r="J46" s="200">
        <f t="shared" si="4"/>
        <v>-2.0786606606443714E-2</v>
      </c>
      <c r="K46" s="172">
        <v>130153</v>
      </c>
      <c r="L46" s="172">
        <v>97223</v>
      </c>
      <c r="M46" s="200">
        <f t="shared" si="5"/>
        <v>0.74699008090478125</v>
      </c>
      <c r="N46" s="172">
        <v>116354</v>
      </c>
      <c r="O46" s="172">
        <v>86496</v>
      </c>
      <c r="P46" s="200">
        <f t="shared" si="6"/>
        <v>0.74338656169964079</v>
      </c>
      <c r="Q46" s="200">
        <f t="shared" si="7"/>
        <v>0.11859497739656555</v>
      </c>
      <c r="R46" s="200">
        <f t="shared" si="8"/>
        <v>0.12401729559748431</v>
      </c>
      <c r="S46" s="200">
        <f t="shared" si="9"/>
        <v>3.6035192051404596E-3</v>
      </c>
    </row>
    <row r="47" spans="1:19" ht="14.25" thickBot="1" x14ac:dyDescent="0.3">
      <c r="A47" s="207" t="s">
        <v>103</v>
      </c>
      <c r="B47" s="207">
        <v>9624</v>
      </c>
      <c r="C47" s="172">
        <v>7211</v>
      </c>
      <c r="D47" s="200">
        <f t="shared" si="0"/>
        <v>0.7492726517040732</v>
      </c>
      <c r="E47" s="172">
        <v>12024</v>
      </c>
      <c r="F47" s="172">
        <v>10601</v>
      </c>
      <c r="G47" s="200">
        <f t="shared" si="1"/>
        <v>0.88165335994677307</v>
      </c>
      <c r="H47" s="200">
        <f t="shared" si="2"/>
        <v>-0.19960079840319356</v>
      </c>
      <c r="I47" s="200">
        <f t="shared" si="3"/>
        <v>-0.31978115272144136</v>
      </c>
      <c r="J47" s="200">
        <f t="shared" si="4"/>
        <v>-0.13238070824269987</v>
      </c>
      <c r="K47" s="172">
        <v>75120</v>
      </c>
      <c r="L47" s="172">
        <v>63475</v>
      </c>
      <c r="M47" s="200">
        <f t="shared" si="5"/>
        <v>0.84498136315228967</v>
      </c>
      <c r="N47" s="172">
        <v>90246</v>
      </c>
      <c r="O47" s="172">
        <v>76470</v>
      </c>
      <c r="P47" s="200">
        <f t="shared" si="6"/>
        <v>0.84735057509474099</v>
      </c>
      <c r="Q47" s="200">
        <f t="shared" si="7"/>
        <v>-0.16760853666644504</v>
      </c>
      <c r="R47" s="200">
        <f t="shared" si="8"/>
        <v>-0.16993592258401991</v>
      </c>
      <c r="S47" s="200">
        <f t="shared" si="9"/>
        <v>-2.3692119424513214E-3</v>
      </c>
    </row>
    <row r="48" spans="1:19" ht="16.5" thickTop="1" thickBot="1" x14ac:dyDescent="0.3">
      <c r="A48" s="201" t="s">
        <v>161</v>
      </c>
      <c r="B48" s="284">
        <v>120078</v>
      </c>
      <c r="C48" s="202">
        <v>107271</v>
      </c>
      <c r="D48" s="203">
        <f t="shared" si="0"/>
        <v>0.89334432618797777</v>
      </c>
      <c r="E48" s="204">
        <v>101002</v>
      </c>
      <c r="F48" s="202">
        <v>90315</v>
      </c>
      <c r="G48" s="203">
        <f t="shared" si="1"/>
        <v>0.89419021405516719</v>
      </c>
      <c r="H48" s="203">
        <f t="shared" si="2"/>
        <v>0.1888675471772836</v>
      </c>
      <c r="I48" s="203">
        <f t="shared" si="3"/>
        <v>0.18774289985052306</v>
      </c>
      <c r="J48" s="205">
        <f t="shared" si="4"/>
        <v>-8.4588786718942099E-4</v>
      </c>
      <c r="K48" s="206">
        <v>898348</v>
      </c>
      <c r="L48" s="202">
        <v>777074</v>
      </c>
      <c r="M48" s="203">
        <f t="shared" si="5"/>
        <v>0.865003317200016</v>
      </c>
      <c r="N48" s="204">
        <v>875920</v>
      </c>
      <c r="O48" s="202">
        <v>756820</v>
      </c>
      <c r="P48" s="203">
        <f t="shared" si="6"/>
        <v>0.86402867841812037</v>
      </c>
      <c r="Q48" s="203">
        <f t="shared" si="7"/>
        <v>2.560507808932333E-2</v>
      </c>
      <c r="R48" s="203">
        <f t="shared" si="8"/>
        <v>2.6761977749002464E-2</v>
      </c>
      <c r="S48" s="205">
        <f t="shared" si="9"/>
        <v>9.7463878189563147E-4</v>
      </c>
    </row>
    <row r="49" spans="1:19" ht="14.25" thickTop="1" x14ac:dyDescent="0.25">
      <c r="A49" s="207" t="s">
        <v>103</v>
      </c>
      <c r="B49" s="207">
        <v>42594</v>
      </c>
      <c r="C49" s="172">
        <v>35954</v>
      </c>
      <c r="D49" s="200">
        <f t="shared" si="0"/>
        <v>0.84410949899046817</v>
      </c>
      <c r="E49" s="172">
        <v>40716</v>
      </c>
      <c r="F49" s="172">
        <v>35079</v>
      </c>
      <c r="G49" s="200">
        <f t="shared" si="1"/>
        <v>0.86155319776009431</v>
      </c>
      <c r="H49" s="200">
        <f t="shared" si="2"/>
        <v>4.6124373710580535E-2</v>
      </c>
      <c r="I49" s="200">
        <f t="shared" si="3"/>
        <v>2.4943698509079404E-2</v>
      </c>
      <c r="J49" s="200">
        <f t="shared" si="4"/>
        <v>-1.7443698769626148E-2</v>
      </c>
      <c r="K49" s="172">
        <v>329484</v>
      </c>
      <c r="L49" s="172">
        <v>273492</v>
      </c>
      <c r="M49" s="200">
        <f t="shared" si="5"/>
        <v>0.83006155078850563</v>
      </c>
      <c r="N49" s="172">
        <v>352704</v>
      </c>
      <c r="O49" s="172">
        <v>298324</v>
      </c>
      <c r="P49" s="200">
        <f t="shared" si="6"/>
        <v>0.84581972418798768</v>
      </c>
      <c r="Q49" s="200">
        <f t="shared" si="7"/>
        <v>-6.5834240609689676E-2</v>
      </c>
      <c r="R49" s="200">
        <f t="shared" si="8"/>
        <v>-8.3238358295008141E-2</v>
      </c>
      <c r="S49" s="200">
        <f t="shared" si="9"/>
        <v>-1.5758173399482045E-2</v>
      </c>
    </row>
    <row r="50" spans="1:19" x14ac:dyDescent="0.25">
      <c r="A50" s="207" t="s">
        <v>84</v>
      </c>
      <c r="B50" s="207">
        <v>42312</v>
      </c>
      <c r="C50" s="172">
        <v>38713</v>
      </c>
      <c r="D50" s="200">
        <f t="shared" si="0"/>
        <v>0.91494138778597089</v>
      </c>
      <c r="E50" s="172">
        <v>37546</v>
      </c>
      <c r="F50" s="172">
        <v>35748</v>
      </c>
      <c r="G50" s="200">
        <f t="shared" si="1"/>
        <v>0.95211207585361957</v>
      </c>
      <c r="H50" s="200">
        <f t="shared" si="2"/>
        <v>0.1269376231822299</v>
      </c>
      <c r="I50" s="200">
        <f t="shared" si="3"/>
        <v>8.2941703032337388E-2</v>
      </c>
      <c r="J50" s="200">
        <f t="shared" si="4"/>
        <v>-3.7170688067648672E-2</v>
      </c>
      <c r="K50" s="172">
        <v>323810</v>
      </c>
      <c r="L50" s="172">
        <v>286705</v>
      </c>
      <c r="M50" s="200">
        <f t="shared" si="5"/>
        <v>0.8854111979247089</v>
      </c>
      <c r="N50" s="172">
        <v>308994</v>
      </c>
      <c r="O50" s="172">
        <v>280889</v>
      </c>
      <c r="P50" s="200">
        <f t="shared" si="6"/>
        <v>0.90904354129853659</v>
      </c>
      <c r="Q50" s="200">
        <f t="shared" si="7"/>
        <v>4.7949151116202904E-2</v>
      </c>
      <c r="R50" s="200">
        <f t="shared" si="8"/>
        <v>2.0705688011990464E-2</v>
      </c>
      <c r="S50" s="200">
        <f t="shared" si="9"/>
        <v>-2.3632343373827691E-2</v>
      </c>
    </row>
    <row r="51" spans="1:19" x14ac:dyDescent="0.25">
      <c r="A51" s="207" t="s">
        <v>98</v>
      </c>
      <c r="B51" s="207">
        <v>28924</v>
      </c>
      <c r="C51" s="172">
        <v>27150</v>
      </c>
      <c r="D51" s="200">
        <f t="shared" si="0"/>
        <v>0.93866685105794501</v>
      </c>
      <c r="E51" s="172">
        <v>14220</v>
      </c>
      <c r="F51" s="172">
        <v>11882</v>
      </c>
      <c r="G51" s="200">
        <f t="shared" si="1"/>
        <v>0.83558368495077351</v>
      </c>
      <c r="H51" s="200">
        <f t="shared" si="2"/>
        <v>1.0340365682137835</v>
      </c>
      <c r="I51" s="200">
        <f t="shared" si="3"/>
        <v>1.284968860461202</v>
      </c>
      <c r="J51" s="200">
        <f t="shared" si="4"/>
        <v>0.1030831661071715</v>
      </c>
      <c r="K51" s="172">
        <v>193756</v>
      </c>
      <c r="L51" s="172">
        <v>172445</v>
      </c>
      <c r="M51" s="200">
        <f t="shared" si="5"/>
        <v>0.8900111480418671</v>
      </c>
      <c r="N51" s="172">
        <v>141660</v>
      </c>
      <c r="O51" s="172">
        <v>115896</v>
      </c>
      <c r="P51" s="200">
        <f t="shared" si="6"/>
        <v>0.8181279119017365</v>
      </c>
      <c r="Q51" s="200">
        <f t="shared" si="7"/>
        <v>0.36775377664831277</v>
      </c>
      <c r="R51" s="200">
        <f t="shared" si="8"/>
        <v>0.48792883274660048</v>
      </c>
      <c r="S51" s="200">
        <f t="shared" si="9"/>
        <v>7.1883236140130591E-2</v>
      </c>
    </row>
    <row r="52" spans="1:19" ht="14.25" thickBot="1" x14ac:dyDescent="0.3">
      <c r="A52" s="207" t="s">
        <v>85</v>
      </c>
      <c r="B52" s="207">
        <v>6248</v>
      </c>
      <c r="C52" s="172">
        <v>5454</v>
      </c>
      <c r="D52" s="200">
        <f t="shared" si="0"/>
        <v>0.87291933418693979</v>
      </c>
      <c r="E52" s="172">
        <v>8520</v>
      </c>
      <c r="F52" s="172">
        <v>7606</v>
      </c>
      <c r="G52" s="200">
        <f t="shared" si="1"/>
        <v>0.89272300469483568</v>
      </c>
      <c r="H52" s="200">
        <f t="shared" si="2"/>
        <v>-0.26666666666666672</v>
      </c>
      <c r="I52" s="200">
        <f t="shared" si="3"/>
        <v>-0.2829345253747042</v>
      </c>
      <c r="J52" s="200">
        <f t="shared" si="4"/>
        <v>-1.9803670507895887E-2</v>
      </c>
      <c r="K52" s="172">
        <v>51298</v>
      </c>
      <c r="L52" s="172">
        <v>44432</v>
      </c>
      <c r="M52" s="200">
        <f t="shared" si="5"/>
        <v>0.86615462591134162</v>
      </c>
      <c r="N52" s="172">
        <v>72562</v>
      </c>
      <c r="O52" s="172">
        <v>61711</v>
      </c>
      <c r="P52" s="200">
        <f t="shared" si="6"/>
        <v>0.85045891789090711</v>
      </c>
      <c r="Q52" s="200">
        <f t="shared" si="7"/>
        <v>-0.29304594691436292</v>
      </c>
      <c r="R52" s="200">
        <f t="shared" si="8"/>
        <v>-0.27999870363468427</v>
      </c>
      <c r="S52" s="200">
        <f t="shared" si="9"/>
        <v>1.5695708020434518E-2</v>
      </c>
    </row>
    <row r="53" spans="1:19" ht="16.5" thickTop="1" thickBot="1" x14ac:dyDescent="0.3">
      <c r="A53" s="201" t="s">
        <v>121</v>
      </c>
      <c r="B53" s="284">
        <v>99251</v>
      </c>
      <c r="C53" s="202">
        <v>84592</v>
      </c>
      <c r="D53" s="203">
        <f t="shared" si="0"/>
        <v>0.85230375512589296</v>
      </c>
      <c r="E53" s="204">
        <v>102663</v>
      </c>
      <c r="F53" s="202">
        <v>88755</v>
      </c>
      <c r="G53" s="203">
        <f t="shared" si="1"/>
        <v>0.86452762923351156</v>
      </c>
      <c r="H53" s="203">
        <f t="shared" si="2"/>
        <v>-3.3234953196380368E-2</v>
      </c>
      <c r="I53" s="203">
        <f t="shared" si="3"/>
        <v>-4.690439975212668E-2</v>
      </c>
      <c r="J53" s="205">
        <f t="shared" si="4"/>
        <v>-1.2223874107618604E-2</v>
      </c>
      <c r="K53" s="206">
        <v>760275</v>
      </c>
      <c r="L53" s="202">
        <v>643444</v>
      </c>
      <c r="M53" s="203">
        <f t="shared" si="5"/>
        <v>0.8463306040577423</v>
      </c>
      <c r="N53" s="204">
        <v>594005</v>
      </c>
      <c r="O53" s="202">
        <v>500127</v>
      </c>
      <c r="P53" s="203">
        <f t="shared" si="6"/>
        <v>0.84195755927980409</v>
      </c>
      <c r="Q53" s="203">
        <f t="shared" si="7"/>
        <v>0.27991346874184564</v>
      </c>
      <c r="R53" s="203">
        <f t="shared" si="8"/>
        <v>0.2865612134517832</v>
      </c>
      <c r="S53" s="205">
        <f t="shared" si="9"/>
        <v>4.3730447779382065E-3</v>
      </c>
    </row>
    <row r="54" spans="1:19" ht="14.25" thickTop="1" x14ac:dyDescent="0.25">
      <c r="A54" s="207" t="s">
        <v>98</v>
      </c>
      <c r="B54" s="207">
        <v>42916</v>
      </c>
      <c r="C54" s="172">
        <v>38759</v>
      </c>
      <c r="D54" s="200">
        <f t="shared" si="0"/>
        <v>0.90313635939975767</v>
      </c>
      <c r="E54" s="172">
        <v>37080</v>
      </c>
      <c r="F54" s="172">
        <v>30994</v>
      </c>
      <c r="G54" s="200">
        <f t="shared" si="1"/>
        <v>0.83586839266450919</v>
      </c>
      <c r="H54" s="200">
        <f t="shared" si="2"/>
        <v>0.15738942826321467</v>
      </c>
      <c r="I54" s="200">
        <f t="shared" si="3"/>
        <v>0.25053236110214883</v>
      </c>
      <c r="J54" s="200">
        <f t="shared" si="4"/>
        <v>6.7267966735248486E-2</v>
      </c>
      <c r="K54" s="172">
        <v>299348</v>
      </c>
      <c r="L54" s="172">
        <v>260913</v>
      </c>
      <c r="M54" s="200">
        <f t="shared" si="5"/>
        <v>0.87160428664965195</v>
      </c>
      <c r="N54" s="172">
        <v>266400</v>
      </c>
      <c r="O54" s="172">
        <v>218986</v>
      </c>
      <c r="P54" s="200">
        <f t="shared" si="6"/>
        <v>0.82201951951951957</v>
      </c>
      <c r="Q54" s="200">
        <f t="shared" si="7"/>
        <v>0.12367867867867877</v>
      </c>
      <c r="R54" s="200">
        <f t="shared" si="8"/>
        <v>0.19145972801914279</v>
      </c>
      <c r="S54" s="200">
        <f t="shared" si="9"/>
        <v>4.9584767130132379E-2</v>
      </c>
    </row>
    <row r="55" spans="1:19" x14ac:dyDescent="0.25">
      <c r="A55" s="207" t="s">
        <v>84</v>
      </c>
      <c r="B55" s="207">
        <v>35599</v>
      </c>
      <c r="C55" s="172">
        <v>30907</v>
      </c>
      <c r="D55" s="200">
        <f t="shared" si="0"/>
        <v>0.86819854490294668</v>
      </c>
      <c r="E55" s="172">
        <v>45555</v>
      </c>
      <c r="F55" s="172">
        <v>40653</v>
      </c>
      <c r="G55" s="200">
        <f t="shared" si="1"/>
        <v>0.89239380968060589</v>
      </c>
      <c r="H55" s="200">
        <f t="shared" si="2"/>
        <v>-0.21854900669520361</v>
      </c>
      <c r="I55" s="200">
        <f t="shared" si="3"/>
        <v>-0.2397363048237523</v>
      </c>
      <c r="J55" s="200">
        <f t="shared" si="4"/>
        <v>-2.4195264777659209E-2</v>
      </c>
      <c r="K55" s="172">
        <v>304453</v>
      </c>
      <c r="L55" s="172">
        <v>261792</v>
      </c>
      <c r="M55" s="200">
        <f t="shared" si="5"/>
        <v>0.85987656551257496</v>
      </c>
      <c r="N55" s="172">
        <v>186545</v>
      </c>
      <c r="O55" s="172">
        <v>166871</v>
      </c>
      <c r="P55" s="200">
        <f t="shared" si="6"/>
        <v>0.89453483073789164</v>
      </c>
      <c r="Q55" s="200">
        <f t="shared" si="7"/>
        <v>0.63206196896191269</v>
      </c>
      <c r="R55" s="200">
        <f t="shared" si="8"/>
        <v>0.56882861611664093</v>
      </c>
      <c r="S55" s="200">
        <f t="shared" si="9"/>
        <v>-3.4658265225316676E-2</v>
      </c>
    </row>
    <row r="56" spans="1:19" ht="14.25" thickBot="1" x14ac:dyDescent="0.3">
      <c r="A56" s="207" t="s">
        <v>103</v>
      </c>
      <c r="B56" s="207">
        <v>20736</v>
      </c>
      <c r="C56" s="172">
        <v>14926</v>
      </c>
      <c r="D56" s="200">
        <f t="shared" si="0"/>
        <v>0.71981095679012341</v>
      </c>
      <c r="E56" s="172">
        <v>20028</v>
      </c>
      <c r="F56" s="172">
        <v>17108</v>
      </c>
      <c r="G56" s="200">
        <f t="shared" si="1"/>
        <v>0.85420411424006393</v>
      </c>
      <c r="H56" s="200">
        <f t="shared" si="2"/>
        <v>3.5350509286998122E-2</v>
      </c>
      <c r="I56" s="200">
        <f t="shared" si="3"/>
        <v>-0.12754267009586162</v>
      </c>
      <c r="J56" s="200">
        <f t="shared" si="4"/>
        <v>-0.13439315744994051</v>
      </c>
      <c r="K56" s="172">
        <v>156474</v>
      </c>
      <c r="L56" s="172">
        <v>120739</v>
      </c>
      <c r="M56" s="200">
        <f t="shared" si="5"/>
        <v>0.7716234006927668</v>
      </c>
      <c r="N56" s="172">
        <v>141060</v>
      </c>
      <c r="O56" s="172">
        <v>114270</v>
      </c>
      <c r="P56" s="200">
        <f t="shared" si="6"/>
        <v>0.81008081667375587</v>
      </c>
      <c r="Q56" s="200">
        <f t="shared" si="7"/>
        <v>0.10927264993619734</v>
      </c>
      <c r="R56" s="200">
        <f t="shared" si="8"/>
        <v>5.6611534085936777E-2</v>
      </c>
      <c r="S56" s="200">
        <f t="shared" si="9"/>
        <v>-3.8457415980989063E-2</v>
      </c>
    </row>
    <row r="57" spans="1:19" ht="16.5" thickTop="1" thickBot="1" x14ac:dyDescent="0.3">
      <c r="A57" s="201" t="s">
        <v>122</v>
      </c>
      <c r="B57" s="284">
        <v>92428</v>
      </c>
      <c r="C57" s="202">
        <v>76446</v>
      </c>
      <c r="D57" s="203">
        <f t="shared" si="0"/>
        <v>0.82708702990435801</v>
      </c>
      <c r="E57" s="204">
        <v>75297</v>
      </c>
      <c r="F57" s="202">
        <v>65426</v>
      </c>
      <c r="G57" s="203">
        <f t="shared" si="1"/>
        <v>0.86890579969985526</v>
      </c>
      <c r="H57" s="203">
        <f t="shared" si="2"/>
        <v>0.22751238429153875</v>
      </c>
      <c r="I57" s="203">
        <f t="shared" si="3"/>
        <v>0.1684345672974048</v>
      </c>
      <c r="J57" s="205">
        <f t="shared" si="4"/>
        <v>-4.1818769795497257E-2</v>
      </c>
      <c r="K57" s="206">
        <v>689347</v>
      </c>
      <c r="L57" s="202">
        <v>572411</v>
      </c>
      <c r="M57" s="203">
        <f t="shared" si="5"/>
        <v>0.83036699949372372</v>
      </c>
      <c r="N57" s="204">
        <v>580923</v>
      </c>
      <c r="O57" s="202">
        <v>519830</v>
      </c>
      <c r="P57" s="203">
        <f t="shared" si="6"/>
        <v>0.89483459942195442</v>
      </c>
      <c r="Q57" s="203">
        <f t="shared" si="7"/>
        <v>0.18664091454461262</v>
      </c>
      <c r="R57" s="203">
        <f t="shared" si="8"/>
        <v>0.10115037608448918</v>
      </c>
      <c r="S57" s="205">
        <f t="shared" si="9"/>
        <v>-6.4467599928230701E-2</v>
      </c>
    </row>
    <row r="58" spans="1:19" ht="14.25" thickTop="1" x14ac:dyDescent="0.25">
      <c r="A58" s="207" t="s">
        <v>84</v>
      </c>
      <c r="B58" s="207">
        <v>70256</v>
      </c>
      <c r="C58" s="172">
        <v>59421</v>
      </c>
      <c r="D58" s="200">
        <f t="shared" si="0"/>
        <v>0.8457782965156001</v>
      </c>
      <c r="E58" s="172">
        <v>65469</v>
      </c>
      <c r="F58" s="172">
        <v>57294</v>
      </c>
      <c r="G58" s="200">
        <f t="shared" si="1"/>
        <v>0.87513174174036568</v>
      </c>
      <c r="H58" s="200">
        <f t="shared" si="2"/>
        <v>7.3118575203531488E-2</v>
      </c>
      <c r="I58" s="200">
        <f t="shared" si="3"/>
        <v>3.7124306210074343E-2</v>
      </c>
      <c r="J58" s="200">
        <f t="shared" si="4"/>
        <v>-2.9353445224765573E-2</v>
      </c>
      <c r="K58" s="172">
        <v>545444</v>
      </c>
      <c r="L58" s="172">
        <v>458875</v>
      </c>
      <c r="M58" s="200">
        <f t="shared" si="5"/>
        <v>0.84128709821723224</v>
      </c>
      <c r="N58" s="172">
        <v>510993</v>
      </c>
      <c r="O58" s="172">
        <v>459820</v>
      </c>
      <c r="P58" s="200">
        <f t="shared" si="6"/>
        <v>0.89985577101838965</v>
      </c>
      <c r="Q58" s="200">
        <f t="shared" si="7"/>
        <v>6.7419710250433917E-2</v>
      </c>
      <c r="R58" s="200">
        <f t="shared" si="8"/>
        <v>-2.0551520160062564E-3</v>
      </c>
      <c r="S58" s="200">
        <f t="shared" si="9"/>
        <v>-5.8568672801157406E-2</v>
      </c>
    </row>
    <row r="59" spans="1:19" x14ac:dyDescent="0.25">
      <c r="A59" s="207" t="s">
        <v>98</v>
      </c>
      <c r="B59" s="207">
        <v>11348</v>
      </c>
      <c r="C59" s="172">
        <v>9148</v>
      </c>
      <c r="D59" s="200">
        <f t="shared" si="0"/>
        <v>0.80613323933732817</v>
      </c>
      <c r="E59" s="172">
        <v>0</v>
      </c>
      <c r="F59" s="172">
        <v>0</v>
      </c>
      <c r="G59" s="200" t="str">
        <f t="shared" si="1"/>
        <v/>
      </c>
      <c r="H59" s="200" t="str">
        <f t="shared" si="2"/>
        <v/>
      </c>
      <c r="I59" s="200" t="str">
        <f t="shared" si="3"/>
        <v/>
      </c>
      <c r="J59" s="200" t="str">
        <f t="shared" si="4"/>
        <v/>
      </c>
      <c r="K59" s="172">
        <v>74044</v>
      </c>
      <c r="L59" s="172">
        <v>58314</v>
      </c>
      <c r="M59" s="200">
        <f t="shared" si="5"/>
        <v>0.78755874885203392</v>
      </c>
      <c r="N59" s="172">
        <v>0</v>
      </c>
      <c r="O59" s="172">
        <v>0</v>
      </c>
      <c r="P59" s="200" t="str">
        <f t="shared" si="6"/>
        <v/>
      </c>
      <c r="Q59" s="200" t="str">
        <f t="shared" si="7"/>
        <v/>
      </c>
      <c r="R59" s="200" t="str">
        <f t="shared" si="8"/>
        <v/>
      </c>
      <c r="S59" s="200" t="str">
        <f t="shared" si="9"/>
        <v/>
      </c>
    </row>
    <row r="60" spans="1:19" ht="14.25" thickBot="1" x14ac:dyDescent="0.3">
      <c r="A60" s="207" t="s">
        <v>103</v>
      </c>
      <c r="B60" s="207">
        <v>10824</v>
      </c>
      <c r="C60" s="172">
        <v>7877</v>
      </c>
      <c r="D60" s="200">
        <f t="shared" si="0"/>
        <v>0.72773466371027351</v>
      </c>
      <c r="E60" s="172">
        <v>9828</v>
      </c>
      <c r="F60" s="172">
        <v>8132</v>
      </c>
      <c r="G60" s="200">
        <f t="shared" si="1"/>
        <v>0.82743182743182742</v>
      </c>
      <c r="H60" s="200">
        <f t="shared" si="2"/>
        <v>0.10134310134310143</v>
      </c>
      <c r="I60" s="200">
        <f t="shared" si="3"/>
        <v>-3.135759960649287E-2</v>
      </c>
      <c r="J60" s="200">
        <f t="shared" si="4"/>
        <v>-9.9697163721553905E-2</v>
      </c>
      <c r="K60" s="172">
        <v>69859</v>
      </c>
      <c r="L60" s="172">
        <v>55222</v>
      </c>
      <c r="M60" s="200">
        <f t="shared" si="5"/>
        <v>0.79047796275354643</v>
      </c>
      <c r="N60" s="172">
        <v>69930</v>
      </c>
      <c r="O60" s="172">
        <v>60010</v>
      </c>
      <c r="P60" s="200">
        <f t="shared" si="6"/>
        <v>0.85814385814385818</v>
      </c>
      <c r="Q60" s="200">
        <f t="shared" si="7"/>
        <v>-1.0153010153010067E-3</v>
      </c>
      <c r="R60" s="200">
        <f t="shared" si="8"/>
        <v>-7.9786702216297245E-2</v>
      </c>
      <c r="S60" s="200">
        <f t="shared" si="9"/>
        <v>-6.7665895390311759E-2</v>
      </c>
    </row>
    <row r="61" spans="1:19" ht="16.5" thickTop="1" thickBot="1" x14ac:dyDescent="0.3">
      <c r="A61" s="201" t="s">
        <v>123</v>
      </c>
      <c r="B61" s="284">
        <v>76071</v>
      </c>
      <c r="C61" s="202">
        <v>60176</v>
      </c>
      <c r="D61" s="203">
        <f t="shared" si="0"/>
        <v>0.79105046601201512</v>
      </c>
      <c r="E61" s="204">
        <v>67216</v>
      </c>
      <c r="F61" s="202">
        <v>54376</v>
      </c>
      <c r="G61" s="203">
        <f t="shared" si="1"/>
        <v>0.80897405379671505</v>
      </c>
      <c r="H61" s="203">
        <f t="shared" si="2"/>
        <v>0.13173946679362047</v>
      </c>
      <c r="I61" s="203">
        <f t="shared" si="3"/>
        <v>0.10666470501691916</v>
      </c>
      <c r="J61" s="205">
        <f t="shared" si="4"/>
        <v>-1.7923587784699935E-2</v>
      </c>
      <c r="K61" s="206">
        <v>543090</v>
      </c>
      <c r="L61" s="202">
        <v>443127</v>
      </c>
      <c r="M61" s="203">
        <f t="shared" si="5"/>
        <v>0.81593658509639289</v>
      </c>
      <c r="N61" s="204">
        <v>501192</v>
      </c>
      <c r="O61" s="202">
        <v>420101</v>
      </c>
      <c r="P61" s="203">
        <f t="shared" si="6"/>
        <v>0.83820372232597484</v>
      </c>
      <c r="Q61" s="203">
        <f t="shared" si="7"/>
        <v>8.3596705454197284E-2</v>
      </c>
      <c r="R61" s="203">
        <f t="shared" si="8"/>
        <v>5.4810628872580702E-2</v>
      </c>
      <c r="S61" s="205">
        <f t="shared" si="9"/>
        <v>-2.2267137229581957E-2</v>
      </c>
    </row>
    <row r="62" spans="1:19" ht="14.25" thickTop="1" x14ac:dyDescent="0.25">
      <c r="A62" s="207" t="s">
        <v>84</v>
      </c>
      <c r="B62" s="207">
        <v>31741</v>
      </c>
      <c r="C62" s="172">
        <v>26367</v>
      </c>
      <c r="D62" s="200">
        <f t="shared" si="0"/>
        <v>0.83069216470810625</v>
      </c>
      <c r="E62" s="172">
        <v>30688</v>
      </c>
      <c r="F62" s="172">
        <v>27335</v>
      </c>
      <c r="G62" s="200">
        <f t="shared" si="1"/>
        <v>0.89073905109489049</v>
      </c>
      <c r="H62" s="200">
        <f t="shared" si="2"/>
        <v>3.431308654848797E-2</v>
      </c>
      <c r="I62" s="200">
        <f t="shared" si="3"/>
        <v>-3.54124748490946E-2</v>
      </c>
      <c r="J62" s="200">
        <f t="shared" si="4"/>
        <v>-6.0046886386784237E-2</v>
      </c>
      <c r="K62" s="172">
        <v>257662</v>
      </c>
      <c r="L62" s="172">
        <v>218872</v>
      </c>
      <c r="M62" s="200">
        <f t="shared" si="5"/>
        <v>0.84945393577632711</v>
      </c>
      <c r="N62" s="172">
        <v>242292</v>
      </c>
      <c r="O62" s="172">
        <v>218629</v>
      </c>
      <c r="P62" s="200">
        <f t="shared" si="6"/>
        <v>0.90233684975153949</v>
      </c>
      <c r="Q62" s="200">
        <f t="shared" si="7"/>
        <v>6.343585425849807E-2</v>
      </c>
      <c r="R62" s="200">
        <f t="shared" si="8"/>
        <v>1.1114719456248867E-3</v>
      </c>
      <c r="S62" s="200">
        <f t="shared" si="9"/>
        <v>-5.2882913975212387E-2</v>
      </c>
    </row>
    <row r="63" spans="1:19" x14ac:dyDescent="0.25">
      <c r="A63" s="207" t="s">
        <v>103</v>
      </c>
      <c r="B63" s="207">
        <v>31314</v>
      </c>
      <c r="C63" s="172">
        <v>23873</v>
      </c>
      <c r="D63" s="200">
        <f t="shared" si="0"/>
        <v>0.76237465670307214</v>
      </c>
      <c r="E63" s="172">
        <v>25368</v>
      </c>
      <c r="F63" s="172">
        <v>18733</v>
      </c>
      <c r="G63" s="200">
        <f t="shared" si="1"/>
        <v>0.73845001576789659</v>
      </c>
      <c r="H63" s="200">
        <f t="shared" si="2"/>
        <v>0.23438978240302744</v>
      </c>
      <c r="I63" s="200">
        <f t="shared" si="3"/>
        <v>0.27438210644317507</v>
      </c>
      <c r="J63" s="200">
        <f t="shared" si="4"/>
        <v>2.3924640935175545E-2</v>
      </c>
      <c r="K63" s="172">
        <v>186432</v>
      </c>
      <c r="L63" s="172">
        <v>146981</v>
      </c>
      <c r="M63" s="200">
        <f t="shared" si="5"/>
        <v>0.78838933230346719</v>
      </c>
      <c r="N63" s="172">
        <v>170340</v>
      </c>
      <c r="O63" s="172">
        <v>136596</v>
      </c>
      <c r="P63" s="200">
        <f t="shared" si="6"/>
        <v>0.80190207819654813</v>
      </c>
      <c r="Q63" s="200">
        <f t="shared" si="7"/>
        <v>9.4469883761888029E-2</v>
      </c>
      <c r="R63" s="200">
        <f t="shared" si="8"/>
        <v>7.6027116460218425E-2</v>
      </c>
      <c r="S63" s="200">
        <f t="shared" si="9"/>
        <v>-1.3512745893080935E-2</v>
      </c>
    </row>
    <row r="64" spans="1:19" ht="14.25" thickBot="1" x14ac:dyDescent="0.3">
      <c r="A64" s="207" t="s">
        <v>98</v>
      </c>
      <c r="B64" s="207">
        <v>13016</v>
      </c>
      <c r="C64" s="172">
        <v>9936</v>
      </c>
      <c r="D64" s="200">
        <f t="shared" si="0"/>
        <v>0.76336816226183157</v>
      </c>
      <c r="E64" s="172">
        <v>11160</v>
      </c>
      <c r="F64" s="172">
        <v>8308</v>
      </c>
      <c r="G64" s="200">
        <f t="shared" si="1"/>
        <v>0.74444444444444446</v>
      </c>
      <c r="H64" s="200">
        <f t="shared" si="2"/>
        <v>0.16630824372759867</v>
      </c>
      <c r="I64" s="200">
        <f t="shared" si="3"/>
        <v>0.19595570534424644</v>
      </c>
      <c r="J64" s="200">
        <f t="shared" si="4"/>
        <v>1.8923717817387109E-2</v>
      </c>
      <c r="K64" s="172">
        <v>98996</v>
      </c>
      <c r="L64" s="172">
        <v>77274</v>
      </c>
      <c r="M64" s="200">
        <f t="shared" si="5"/>
        <v>0.78057699300981853</v>
      </c>
      <c r="N64" s="172">
        <v>88560</v>
      </c>
      <c r="O64" s="172">
        <v>64876</v>
      </c>
      <c r="P64" s="200">
        <f t="shared" si="6"/>
        <v>0.73256549232158985</v>
      </c>
      <c r="Q64" s="200">
        <f t="shared" si="7"/>
        <v>0.11784101174345074</v>
      </c>
      <c r="R64" s="200">
        <f t="shared" si="8"/>
        <v>0.19110302731364448</v>
      </c>
      <c r="S64" s="200">
        <f t="shared" si="9"/>
        <v>4.8011500688228681E-2</v>
      </c>
    </row>
    <row r="65" spans="1:19" ht="16.5" thickTop="1" thickBot="1" x14ac:dyDescent="0.3">
      <c r="A65" s="201" t="s">
        <v>127</v>
      </c>
      <c r="B65" s="284">
        <v>74828</v>
      </c>
      <c r="C65" s="202">
        <v>65479</v>
      </c>
      <c r="D65" s="203">
        <f t="shared" si="0"/>
        <v>0.87506013791628801</v>
      </c>
      <c r="E65" s="204">
        <v>9820</v>
      </c>
      <c r="F65" s="202">
        <v>8538</v>
      </c>
      <c r="G65" s="203">
        <f t="shared" si="1"/>
        <v>0.86945010183299387</v>
      </c>
      <c r="H65" s="203">
        <f t="shared" si="2"/>
        <v>6.6199592668024438</v>
      </c>
      <c r="I65" s="203">
        <f t="shared" si="3"/>
        <v>6.6691262590770668</v>
      </c>
      <c r="J65" s="205">
        <f t="shared" si="4"/>
        <v>5.6100360832941343E-3</v>
      </c>
      <c r="K65" s="206">
        <v>219201</v>
      </c>
      <c r="L65" s="202">
        <v>191433</v>
      </c>
      <c r="M65" s="203">
        <f t="shared" si="5"/>
        <v>0.87332174579495536</v>
      </c>
      <c r="N65" s="204">
        <v>64976</v>
      </c>
      <c r="O65" s="202">
        <v>47720</v>
      </c>
      <c r="P65" s="203">
        <f t="shared" si="6"/>
        <v>0.7344250184683575</v>
      </c>
      <c r="Q65" s="203">
        <f t="shared" si="7"/>
        <v>2.3735687022900764</v>
      </c>
      <c r="R65" s="203">
        <f t="shared" si="8"/>
        <v>3.0115884325230509</v>
      </c>
      <c r="S65" s="205">
        <f t="shared" si="9"/>
        <v>0.13889672732659786</v>
      </c>
    </row>
    <row r="66" spans="1:19" ht="14.25" thickTop="1" x14ac:dyDescent="0.25">
      <c r="A66" s="207" t="s">
        <v>359</v>
      </c>
      <c r="B66" s="207">
        <v>53242</v>
      </c>
      <c r="C66" s="172">
        <v>47033</v>
      </c>
      <c r="D66" s="200">
        <f t="shared" si="0"/>
        <v>0.88338154088877208</v>
      </c>
      <c r="E66" s="172">
        <v>192</v>
      </c>
      <c r="F66" s="172">
        <v>144</v>
      </c>
      <c r="G66" s="200">
        <f t="shared" si="1"/>
        <v>0.75</v>
      </c>
      <c r="H66" s="200">
        <f t="shared" si="2"/>
        <v>276.30208333333331</v>
      </c>
      <c r="I66" s="200">
        <f t="shared" si="3"/>
        <v>325.61805555555554</v>
      </c>
      <c r="J66" s="200">
        <f t="shared" si="4"/>
        <v>0.13338154088877208</v>
      </c>
      <c r="K66" s="172">
        <v>123614</v>
      </c>
      <c r="L66" s="172">
        <v>110395</v>
      </c>
      <c r="M66" s="200">
        <f t="shared" si="5"/>
        <v>0.89306227449965214</v>
      </c>
      <c r="N66" s="172">
        <v>656</v>
      </c>
      <c r="O66" s="172">
        <v>350</v>
      </c>
      <c r="P66" s="200">
        <f t="shared" si="6"/>
        <v>0.53353658536585369</v>
      </c>
      <c r="Q66" s="200">
        <f t="shared" si="7"/>
        <v>187.4359756097561</v>
      </c>
      <c r="R66" s="200">
        <f t="shared" si="8"/>
        <v>314.41428571428571</v>
      </c>
      <c r="S66" s="200">
        <f t="shared" si="9"/>
        <v>0.35952568913379845</v>
      </c>
    </row>
    <row r="67" spans="1:19" x14ac:dyDescent="0.25">
      <c r="A67" s="207" t="s">
        <v>368</v>
      </c>
      <c r="B67" s="207">
        <v>14741</v>
      </c>
      <c r="C67" s="172">
        <v>12345</v>
      </c>
      <c r="D67" s="200">
        <f t="shared" si="0"/>
        <v>0.83746014517332612</v>
      </c>
      <c r="E67" s="172">
        <v>0</v>
      </c>
      <c r="F67" s="172">
        <v>0</v>
      </c>
      <c r="G67" s="200" t="str">
        <f t="shared" si="1"/>
        <v/>
      </c>
      <c r="H67" s="200" t="str">
        <f t="shared" si="2"/>
        <v/>
      </c>
      <c r="I67" s="200" t="str">
        <f t="shared" si="3"/>
        <v/>
      </c>
      <c r="J67" s="200" t="str">
        <f t="shared" si="4"/>
        <v/>
      </c>
      <c r="K67" s="172">
        <v>50952</v>
      </c>
      <c r="L67" s="172">
        <v>43319</v>
      </c>
      <c r="M67" s="200">
        <f t="shared" si="5"/>
        <v>0.85019233788663839</v>
      </c>
      <c r="N67" s="172">
        <v>0</v>
      </c>
      <c r="O67" s="172">
        <v>0</v>
      </c>
      <c r="P67" s="200" t="str">
        <f t="shared" si="6"/>
        <v/>
      </c>
      <c r="Q67" s="200" t="str">
        <f t="shared" si="7"/>
        <v/>
      </c>
      <c r="R67" s="200" t="str">
        <f t="shared" si="8"/>
        <v/>
      </c>
      <c r="S67" s="200" t="str">
        <f t="shared" si="9"/>
        <v/>
      </c>
    </row>
    <row r="68" spans="1:19" x14ac:dyDescent="0.25">
      <c r="A68" s="207" t="s">
        <v>84</v>
      </c>
      <c r="B68" s="207">
        <v>3800</v>
      </c>
      <c r="C68" s="172">
        <v>3263</v>
      </c>
      <c r="D68" s="200">
        <f t="shared" si="0"/>
        <v>0.85868421052631583</v>
      </c>
      <c r="E68" s="172">
        <v>9244</v>
      </c>
      <c r="F68" s="172">
        <v>8013</v>
      </c>
      <c r="G68" s="200">
        <f t="shared" si="1"/>
        <v>0.86683254002596277</v>
      </c>
      <c r="H68" s="200">
        <f t="shared" si="2"/>
        <v>-0.58892254435309388</v>
      </c>
      <c r="I68" s="200">
        <f t="shared" si="3"/>
        <v>-0.59278672157743673</v>
      </c>
      <c r="J68" s="200">
        <f t="shared" si="4"/>
        <v>-8.1483294996469446E-3</v>
      </c>
      <c r="K68" s="172">
        <v>36187</v>
      </c>
      <c r="L68" s="172">
        <v>29852</v>
      </c>
      <c r="M68" s="200">
        <f t="shared" si="5"/>
        <v>0.82493713211926933</v>
      </c>
      <c r="N68" s="172">
        <v>63396</v>
      </c>
      <c r="O68" s="172">
        <v>46809</v>
      </c>
      <c r="P68" s="200">
        <f t="shared" si="6"/>
        <v>0.73835888699602503</v>
      </c>
      <c r="Q68" s="200">
        <f t="shared" si="7"/>
        <v>-0.42919111615874816</v>
      </c>
      <c r="R68" s="200">
        <f t="shared" si="8"/>
        <v>-0.36225939456087508</v>
      </c>
      <c r="S68" s="200">
        <f t="shared" si="9"/>
        <v>8.6578245123244302E-2</v>
      </c>
    </row>
    <row r="69" spans="1:19" ht="14.25" thickBot="1" x14ac:dyDescent="0.3">
      <c r="A69" s="207" t="s">
        <v>360</v>
      </c>
      <c r="B69" s="207">
        <v>3045</v>
      </c>
      <c r="C69" s="172">
        <v>2838</v>
      </c>
      <c r="D69" s="200">
        <f t="shared" si="0"/>
        <v>0.93201970443349758</v>
      </c>
      <c r="E69" s="172">
        <v>384</v>
      </c>
      <c r="F69" s="172">
        <v>381</v>
      </c>
      <c r="G69" s="200">
        <f t="shared" si="1"/>
        <v>0.9921875</v>
      </c>
      <c r="H69" s="200">
        <f t="shared" si="2"/>
        <v>6.9296875</v>
      </c>
      <c r="I69" s="200">
        <f t="shared" si="3"/>
        <v>6.4488188976377954</v>
      </c>
      <c r="J69" s="200">
        <f t="shared" si="4"/>
        <v>-6.0167795566502424E-2</v>
      </c>
      <c r="K69" s="172">
        <v>8448</v>
      </c>
      <c r="L69" s="172">
        <v>7867</v>
      </c>
      <c r="M69" s="200">
        <f t="shared" si="5"/>
        <v>0.9312263257575758</v>
      </c>
      <c r="N69" s="172">
        <v>924</v>
      </c>
      <c r="O69" s="172">
        <v>561</v>
      </c>
      <c r="P69" s="200">
        <f t="shared" si="6"/>
        <v>0.6071428571428571</v>
      </c>
      <c r="Q69" s="200">
        <f t="shared" si="7"/>
        <v>8.1428571428571423</v>
      </c>
      <c r="R69" s="200">
        <f t="shared" si="8"/>
        <v>13.023172905525847</v>
      </c>
      <c r="S69" s="200">
        <f t="shared" si="9"/>
        <v>0.32408346861471871</v>
      </c>
    </row>
    <row r="70" spans="1:19" ht="16.5" thickTop="1" thickBot="1" x14ac:dyDescent="0.3">
      <c r="A70" s="201" t="s">
        <v>125</v>
      </c>
      <c r="B70" s="284">
        <v>50152</v>
      </c>
      <c r="C70" s="202">
        <v>42254</v>
      </c>
      <c r="D70" s="203">
        <f t="shared" si="0"/>
        <v>0.84251874302121554</v>
      </c>
      <c r="E70" s="204">
        <v>46600</v>
      </c>
      <c r="F70" s="202">
        <v>40009</v>
      </c>
      <c r="G70" s="203">
        <f t="shared" si="1"/>
        <v>0.85856223175965662</v>
      </c>
      <c r="H70" s="203">
        <f t="shared" si="2"/>
        <v>7.6223175965665302E-2</v>
      </c>
      <c r="I70" s="203">
        <f t="shared" si="3"/>
        <v>5.6112374715688862E-2</v>
      </c>
      <c r="J70" s="205">
        <f t="shared" si="4"/>
        <v>-1.6043488738441081E-2</v>
      </c>
      <c r="K70" s="206">
        <v>403880</v>
      </c>
      <c r="L70" s="202">
        <v>337940</v>
      </c>
      <c r="M70" s="203">
        <f t="shared" si="5"/>
        <v>0.83673368327225905</v>
      </c>
      <c r="N70" s="204">
        <v>288686</v>
      </c>
      <c r="O70" s="202">
        <v>240004</v>
      </c>
      <c r="P70" s="203">
        <f t="shared" si="6"/>
        <v>0.83136695232882785</v>
      </c>
      <c r="Q70" s="203">
        <f t="shared" si="7"/>
        <v>0.39902870246565469</v>
      </c>
      <c r="R70" s="203">
        <f t="shared" si="8"/>
        <v>0.40805986566890562</v>
      </c>
      <c r="S70" s="205">
        <f t="shared" si="9"/>
        <v>5.3667309434312083E-3</v>
      </c>
    </row>
    <row r="71" spans="1:19" ht="14.25" thickTop="1" x14ac:dyDescent="0.25">
      <c r="A71" s="207" t="s">
        <v>98</v>
      </c>
      <c r="B71" s="207">
        <v>34672</v>
      </c>
      <c r="C71" s="172">
        <v>30202</v>
      </c>
      <c r="D71" s="200">
        <f t="shared" si="0"/>
        <v>0.87107752653437931</v>
      </c>
      <c r="E71" s="172">
        <v>27720</v>
      </c>
      <c r="F71" s="172">
        <v>23525</v>
      </c>
      <c r="G71" s="200">
        <f t="shared" si="1"/>
        <v>0.84866522366522368</v>
      </c>
      <c r="H71" s="200">
        <f t="shared" si="2"/>
        <v>0.25079365079365079</v>
      </c>
      <c r="I71" s="200">
        <f t="shared" si="3"/>
        <v>0.28382571732199779</v>
      </c>
      <c r="J71" s="200">
        <f t="shared" si="4"/>
        <v>2.2412302869155631E-2</v>
      </c>
      <c r="K71" s="172">
        <v>274644</v>
      </c>
      <c r="L71" s="172">
        <v>231189</v>
      </c>
      <c r="M71" s="200">
        <f t="shared" si="5"/>
        <v>0.84177699130510775</v>
      </c>
      <c r="N71" s="172">
        <v>199620</v>
      </c>
      <c r="O71" s="172">
        <v>163051</v>
      </c>
      <c r="P71" s="200">
        <f t="shared" si="6"/>
        <v>0.81680693317302877</v>
      </c>
      <c r="Q71" s="200">
        <f t="shared" si="7"/>
        <v>0.37583408476104596</v>
      </c>
      <c r="R71" s="200">
        <f t="shared" si="8"/>
        <v>0.4178937878332547</v>
      </c>
      <c r="S71" s="200">
        <f t="shared" si="9"/>
        <v>2.4970058132078976E-2</v>
      </c>
    </row>
    <row r="72" spans="1:19" x14ac:dyDescent="0.25">
      <c r="A72" s="207" t="s">
        <v>103</v>
      </c>
      <c r="B72" s="207">
        <v>8400</v>
      </c>
      <c r="C72" s="172">
        <v>5700</v>
      </c>
      <c r="D72" s="200">
        <f t="shared" si="0"/>
        <v>0.6785714285714286</v>
      </c>
      <c r="E72" s="172">
        <v>7398</v>
      </c>
      <c r="F72" s="172">
        <v>6117</v>
      </c>
      <c r="G72" s="200">
        <f t="shared" si="1"/>
        <v>0.8268450932684509</v>
      </c>
      <c r="H72" s="200">
        <f t="shared" si="2"/>
        <v>0.13544201135442013</v>
      </c>
      <c r="I72" s="200">
        <f t="shared" si="3"/>
        <v>-6.8170671897989199E-2</v>
      </c>
      <c r="J72" s="200">
        <f t="shared" si="4"/>
        <v>-0.1482736646970223</v>
      </c>
      <c r="K72" s="172">
        <v>63570</v>
      </c>
      <c r="L72" s="172">
        <v>48361</v>
      </c>
      <c r="M72" s="200">
        <f t="shared" si="5"/>
        <v>0.76075192700959571</v>
      </c>
      <c r="N72" s="172">
        <v>55518</v>
      </c>
      <c r="O72" s="172">
        <v>46963</v>
      </c>
      <c r="P72" s="200">
        <f t="shared" si="6"/>
        <v>0.84590583234266359</v>
      </c>
      <c r="Q72" s="200">
        <f t="shared" si="7"/>
        <v>0.14503404301307676</v>
      </c>
      <c r="R72" s="200">
        <f t="shared" si="8"/>
        <v>2.9768115324830147E-2</v>
      </c>
      <c r="S72" s="200">
        <f t="shared" si="9"/>
        <v>-8.5153905333067881E-2</v>
      </c>
    </row>
    <row r="73" spans="1:19" ht="14.25" thickBot="1" x14ac:dyDescent="0.3">
      <c r="A73" s="207" t="s">
        <v>84</v>
      </c>
      <c r="B73" s="207">
        <v>7080</v>
      </c>
      <c r="C73" s="172">
        <v>6352</v>
      </c>
      <c r="D73" s="200">
        <f t="shared" ref="D73:D136" si="10">IFERROR(C73/B73,"")</f>
        <v>0.89717514124293785</v>
      </c>
      <c r="E73" s="172">
        <v>11482</v>
      </c>
      <c r="F73" s="172">
        <v>10367</v>
      </c>
      <c r="G73" s="200">
        <f t="shared" ref="G73:G136" si="11">IFERROR(F73/E73,"")</f>
        <v>0.90289148232015326</v>
      </c>
      <c r="H73" s="200">
        <f t="shared" ref="H73:H136" si="12">IFERROR(B73/E73-1,"")</f>
        <v>-0.38338268594321545</v>
      </c>
      <c r="I73" s="200">
        <f t="shared" ref="I73:I136" si="13">IFERROR(C73/F73-1,"")</f>
        <v>-0.38728658242500236</v>
      </c>
      <c r="J73" s="200">
        <f t="shared" ref="J73:J136" si="14">IFERROR(D73-G73,"")</f>
        <v>-5.7163410772154144E-3</v>
      </c>
      <c r="K73" s="172">
        <v>65666</v>
      </c>
      <c r="L73" s="172">
        <v>58390</v>
      </c>
      <c r="M73" s="200">
        <f t="shared" ref="M73:M136" si="15">IFERROR(L73/K73,"")</f>
        <v>0.88919684463801663</v>
      </c>
      <c r="N73" s="172">
        <v>33548</v>
      </c>
      <c r="O73" s="172">
        <v>29990</v>
      </c>
      <c r="P73" s="200">
        <f t="shared" ref="P73:P136" si="16">IFERROR(O73/N73,"")</f>
        <v>0.89394300703469654</v>
      </c>
      <c r="Q73" s="200">
        <f t="shared" ref="Q73:Q136" si="17">IFERROR(K73/N73-1,"")</f>
        <v>0.95737450816740188</v>
      </c>
      <c r="R73" s="200">
        <f t="shared" ref="R73:R136" si="18">IFERROR(L73/O73-1,"")</f>
        <v>0.9469823274424809</v>
      </c>
      <c r="S73" s="200">
        <f t="shared" ref="S73:S136" si="19">IFERROR(M73-P73,"")</f>
        <v>-4.7461623966799094E-3</v>
      </c>
    </row>
    <row r="74" spans="1:19" ht="16.5" thickTop="1" thickBot="1" x14ac:dyDescent="0.3">
      <c r="A74" s="201" t="s">
        <v>124</v>
      </c>
      <c r="B74" s="284">
        <v>48648</v>
      </c>
      <c r="C74" s="202">
        <v>38514</v>
      </c>
      <c r="D74" s="203">
        <f t="shared" si="10"/>
        <v>0.79168722249629997</v>
      </c>
      <c r="E74" s="204">
        <v>47396</v>
      </c>
      <c r="F74" s="202">
        <v>43824</v>
      </c>
      <c r="G74" s="203">
        <f t="shared" si="11"/>
        <v>0.92463499029453966</v>
      </c>
      <c r="H74" s="203">
        <f t="shared" si="12"/>
        <v>2.6415731285340582E-2</v>
      </c>
      <c r="I74" s="203">
        <f t="shared" si="13"/>
        <v>-0.12116648411829134</v>
      </c>
      <c r="J74" s="205">
        <f t="shared" si="14"/>
        <v>-0.13294776779823969</v>
      </c>
      <c r="K74" s="206">
        <v>419503</v>
      </c>
      <c r="L74" s="202">
        <v>325677</v>
      </c>
      <c r="M74" s="203">
        <f t="shared" si="15"/>
        <v>0.77634009768702483</v>
      </c>
      <c r="N74" s="204">
        <v>264034</v>
      </c>
      <c r="O74" s="202">
        <v>232659</v>
      </c>
      <c r="P74" s="203">
        <f t="shared" si="16"/>
        <v>0.88117060681578885</v>
      </c>
      <c r="Q74" s="203">
        <f t="shared" si="17"/>
        <v>0.58882189414999586</v>
      </c>
      <c r="R74" s="203">
        <f t="shared" si="18"/>
        <v>0.39980400500303026</v>
      </c>
      <c r="S74" s="205">
        <f t="shared" si="19"/>
        <v>-0.10483050912876402</v>
      </c>
    </row>
    <row r="75" spans="1:19" ht="14.25" thickTop="1" x14ac:dyDescent="0.25">
      <c r="A75" s="207" t="s">
        <v>84</v>
      </c>
      <c r="B75" s="207">
        <v>48648</v>
      </c>
      <c r="C75" s="172">
        <v>38514</v>
      </c>
      <c r="D75" s="200">
        <f t="shared" si="10"/>
        <v>0.79168722249629997</v>
      </c>
      <c r="E75" s="172">
        <v>47396</v>
      </c>
      <c r="F75" s="172">
        <v>43824</v>
      </c>
      <c r="G75" s="200">
        <f t="shared" si="11"/>
        <v>0.92463499029453966</v>
      </c>
      <c r="H75" s="200">
        <f t="shared" si="12"/>
        <v>2.6415731285340582E-2</v>
      </c>
      <c r="I75" s="200">
        <f t="shared" si="13"/>
        <v>-0.12116648411829134</v>
      </c>
      <c r="J75" s="200">
        <f t="shared" si="14"/>
        <v>-0.13294776779823969</v>
      </c>
      <c r="K75" s="172">
        <v>418927</v>
      </c>
      <c r="L75" s="172">
        <v>325278</v>
      </c>
      <c r="M75" s="200">
        <f t="shared" si="15"/>
        <v>0.77645508644704209</v>
      </c>
      <c r="N75" s="172">
        <v>261412</v>
      </c>
      <c r="O75" s="172">
        <v>231621</v>
      </c>
      <c r="P75" s="200">
        <f t="shared" si="16"/>
        <v>0.88603813137881959</v>
      </c>
      <c r="Q75" s="200">
        <f t="shared" si="17"/>
        <v>0.60255458815968654</v>
      </c>
      <c r="R75" s="200">
        <f t="shared" si="18"/>
        <v>0.40435452743922173</v>
      </c>
      <c r="S75" s="200">
        <f t="shared" si="19"/>
        <v>-0.10958304493177751</v>
      </c>
    </row>
    <row r="76" spans="1:19" x14ac:dyDescent="0.25">
      <c r="A76" s="207" t="s">
        <v>103</v>
      </c>
      <c r="B76" s="207">
        <v>0</v>
      </c>
      <c r="C76" s="172">
        <v>0</v>
      </c>
      <c r="D76" s="200" t="str">
        <f t="shared" si="10"/>
        <v/>
      </c>
      <c r="E76" s="172">
        <v>0</v>
      </c>
      <c r="F76" s="172">
        <v>0</v>
      </c>
      <c r="G76" s="200" t="str">
        <f t="shared" si="11"/>
        <v/>
      </c>
      <c r="H76" s="200" t="str">
        <f t="shared" si="12"/>
        <v/>
      </c>
      <c r="I76" s="200" t="str">
        <f t="shared" si="13"/>
        <v/>
      </c>
      <c r="J76" s="200" t="str">
        <f t="shared" si="14"/>
        <v/>
      </c>
      <c r="K76" s="172">
        <v>432</v>
      </c>
      <c r="L76" s="172">
        <v>373</v>
      </c>
      <c r="M76" s="200">
        <f t="shared" si="15"/>
        <v>0.86342592592592593</v>
      </c>
      <c r="N76" s="172">
        <v>318</v>
      </c>
      <c r="O76" s="172">
        <v>253</v>
      </c>
      <c r="P76" s="200">
        <f t="shared" si="16"/>
        <v>0.79559748427672961</v>
      </c>
      <c r="Q76" s="200">
        <f t="shared" si="17"/>
        <v>0.35849056603773577</v>
      </c>
      <c r="R76" s="200">
        <f t="shared" si="18"/>
        <v>0.47430830039525684</v>
      </c>
      <c r="S76" s="200">
        <f t="shared" si="19"/>
        <v>6.7828441649196325E-2</v>
      </c>
    </row>
    <row r="77" spans="1:19" ht="14.25" thickBot="1" x14ac:dyDescent="0.3">
      <c r="A77" s="207" t="s">
        <v>99</v>
      </c>
      <c r="B77" s="207">
        <v>0</v>
      </c>
      <c r="C77" s="172">
        <v>0</v>
      </c>
      <c r="D77" s="200" t="str">
        <f t="shared" si="10"/>
        <v/>
      </c>
      <c r="E77" s="172">
        <v>0</v>
      </c>
      <c r="F77" s="172">
        <v>0</v>
      </c>
      <c r="G77" s="200" t="str">
        <f t="shared" si="11"/>
        <v/>
      </c>
      <c r="H77" s="200" t="str">
        <f t="shared" si="12"/>
        <v/>
      </c>
      <c r="I77" s="200" t="str">
        <f t="shared" si="13"/>
        <v/>
      </c>
      <c r="J77" s="200" t="str">
        <f t="shared" si="14"/>
        <v/>
      </c>
      <c r="K77" s="172">
        <v>144</v>
      </c>
      <c r="L77" s="172">
        <v>26</v>
      </c>
      <c r="M77" s="200">
        <f t="shared" si="15"/>
        <v>0.18055555555555555</v>
      </c>
      <c r="N77" s="172">
        <v>2304</v>
      </c>
      <c r="O77" s="172">
        <v>785</v>
      </c>
      <c r="P77" s="200">
        <f t="shared" si="16"/>
        <v>0.34071180555555558</v>
      </c>
      <c r="Q77" s="200">
        <f t="shared" si="17"/>
        <v>-0.9375</v>
      </c>
      <c r="R77" s="200">
        <f t="shared" si="18"/>
        <v>-0.96687898089171975</v>
      </c>
      <c r="S77" s="200">
        <f t="shared" si="19"/>
        <v>-0.16015625000000003</v>
      </c>
    </row>
    <row r="78" spans="1:19" ht="16.5" thickTop="1" thickBot="1" x14ac:dyDescent="0.3">
      <c r="A78" s="201" t="s">
        <v>126</v>
      </c>
      <c r="B78" s="284">
        <v>44544</v>
      </c>
      <c r="C78" s="202">
        <v>35498</v>
      </c>
      <c r="D78" s="203">
        <f t="shared" si="10"/>
        <v>0.7969198994252874</v>
      </c>
      <c r="E78" s="204">
        <v>35081</v>
      </c>
      <c r="F78" s="202">
        <v>29504</v>
      </c>
      <c r="G78" s="203">
        <f t="shared" si="11"/>
        <v>0.84102505629828117</v>
      </c>
      <c r="H78" s="203">
        <f t="shared" si="12"/>
        <v>0.2697471565804852</v>
      </c>
      <c r="I78" s="203">
        <f t="shared" si="13"/>
        <v>0.2031588937093276</v>
      </c>
      <c r="J78" s="205">
        <f t="shared" si="14"/>
        <v>-4.4105156872993767E-2</v>
      </c>
      <c r="K78" s="206">
        <v>345152</v>
      </c>
      <c r="L78" s="202">
        <v>276984</v>
      </c>
      <c r="M78" s="203">
        <f t="shared" si="15"/>
        <v>0.8024986093083627</v>
      </c>
      <c r="N78" s="204">
        <v>294342</v>
      </c>
      <c r="O78" s="202">
        <v>253465</v>
      </c>
      <c r="P78" s="203">
        <f t="shared" si="16"/>
        <v>0.86112413451019565</v>
      </c>
      <c r="Q78" s="203">
        <f t="shared" si="17"/>
        <v>0.17262232369148811</v>
      </c>
      <c r="R78" s="203">
        <f t="shared" si="18"/>
        <v>9.2789931548734605E-2</v>
      </c>
      <c r="S78" s="205">
        <f t="shared" si="19"/>
        <v>-5.8625525201832951E-2</v>
      </c>
    </row>
    <row r="79" spans="1:19" ht="14.25" thickTop="1" x14ac:dyDescent="0.25">
      <c r="A79" s="207" t="s">
        <v>84</v>
      </c>
      <c r="B79" s="207">
        <v>32472</v>
      </c>
      <c r="C79" s="172">
        <v>26438</v>
      </c>
      <c r="D79" s="200">
        <f t="shared" si="10"/>
        <v>0.81417836905641783</v>
      </c>
      <c r="E79" s="172">
        <v>24737</v>
      </c>
      <c r="F79" s="172">
        <v>21963</v>
      </c>
      <c r="G79" s="200">
        <f t="shared" si="11"/>
        <v>0.88786029025346647</v>
      </c>
      <c r="H79" s="200">
        <f t="shared" si="12"/>
        <v>0.31268949347131825</v>
      </c>
      <c r="I79" s="200">
        <f t="shared" si="13"/>
        <v>0.20375176433092013</v>
      </c>
      <c r="J79" s="200">
        <f t="shared" si="14"/>
        <v>-7.3681921197048639E-2</v>
      </c>
      <c r="K79" s="172">
        <v>249428</v>
      </c>
      <c r="L79" s="172">
        <v>202429</v>
      </c>
      <c r="M79" s="200">
        <f t="shared" si="15"/>
        <v>0.81157287874657214</v>
      </c>
      <c r="N79" s="172">
        <v>203926</v>
      </c>
      <c r="O79" s="172">
        <v>181876</v>
      </c>
      <c r="P79" s="200">
        <f t="shared" si="16"/>
        <v>0.89187254200052957</v>
      </c>
      <c r="Q79" s="200">
        <f t="shared" si="17"/>
        <v>0.22312995890666221</v>
      </c>
      <c r="R79" s="200">
        <f t="shared" si="18"/>
        <v>0.11300556423057473</v>
      </c>
      <c r="S79" s="200">
        <f t="shared" si="19"/>
        <v>-8.0299663253957432E-2</v>
      </c>
    </row>
    <row r="80" spans="1:19" x14ac:dyDescent="0.25">
      <c r="A80" s="207" t="s">
        <v>103</v>
      </c>
      <c r="B80" s="207">
        <v>12072</v>
      </c>
      <c r="C80" s="172">
        <v>9060</v>
      </c>
      <c r="D80" s="200">
        <f t="shared" si="10"/>
        <v>0.75049701789264411</v>
      </c>
      <c r="E80" s="172">
        <v>10344</v>
      </c>
      <c r="F80" s="172">
        <v>7541</v>
      </c>
      <c r="G80" s="200">
        <f t="shared" si="11"/>
        <v>0.72902165506573857</v>
      </c>
      <c r="H80" s="200">
        <f t="shared" si="12"/>
        <v>0.16705336426914164</v>
      </c>
      <c r="I80" s="200">
        <f t="shared" si="13"/>
        <v>0.20143217079962872</v>
      </c>
      <c r="J80" s="200">
        <f t="shared" si="14"/>
        <v>2.1475362826905542E-2</v>
      </c>
      <c r="K80" s="172">
        <v>93120</v>
      </c>
      <c r="L80" s="172">
        <v>72833</v>
      </c>
      <c r="M80" s="200">
        <f t="shared" si="15"/>
        <v>0.78214132302405504</v>
      </c>
      <c r="N80" s="172">
        <v>87852</v>
      </c>
      <c r="O80" s="172">
        <v>70124</v>
      </c>
      <c r="P80" s="200">
        <f t="shared" si="16"/>
        <v>0.79820607385147746</v>
      </c>
      <c r="Q80" s="200">
        <f t="shared" si="17"/>
        <v>5.9964485725993777E-2</v>
      </c>
      <c r="R80" s="200">
        <f t="shared" si="18"/>
        <v>3.8631566938565953E-2</v>
      </c>
      <c r="S80" s="200">
        <f t="shared" si="19"/>
        <v>-1.6064750827422425E-2</v>
      </c>
    </row>
    <row r="81" spans="1:19" x14ac:dyDescent="0.25">
      <c r="A81" s="207" t="s">
        <v>359</v>
      </c>
      <c r="B81" s="207">
        <v>0</v>
      </c>
      <c r="C81" s="172">
        <v>0</v>
      </c>
      <c r="D81" s="200" t="str">
        <f t="shared" si="10"/>
        <v/>
      </c>
      <c r="E81" s="172">
        <v>0</v>
      </c>
      <c r="F81" s="172">
        <v>0</v>
      </c>
      <c r="G81" s="200" t="str">
        <f t="shared" si="11"/>
        <v/>
      </c>
      <c r="H81" s="200" t="str">
        <f t="shared" si="12"/>
        <v/>
      </c>
      <c r="I81" s="200" t="str">
        <f t="shared" si="13"/>
        <v/>
      </c>
      <c r="J81" s="200" t="str">
        <f t="shared" si="14"/>
        <v/>
      </c>
      <c r="K81" s="172">
        <v>0</v>
      </c>
      <c r="L81" s="172">
        <v>0</v>
      </c>
      <c r="M81" s="200" t="str">
        <f t="shared" si="15"/>
        <v/>
      </c>
      <c r="N81" s="172">
        <v>196</v>
      </c>
      <c r="O81" s="172">
        <v>87</v>
      </c>
      <c r="P81" s="200">
        <f t="shared" si="16"/>
        <v>0.44387755102040816</v>
      </c>
      <c r="Q81" s="200">
        <f t="shared" si="17"/>
        <v>-1</v>
      </c>
      <c r="R81" s="200">
        <f t="shared" si="18"/>
        <v>-1</v>
      </c>
      <c r="S81" s="200" t="str">
        <f t="shared" si="19"/>
        <v/>
      </c>
    </row>
    <row r="82" spans="1:19" x14ac:dyDescent="0.25">
      <c r="A82" s="207" t="s">
        <v>98</v>
      </c>
      <c r="B82" s="207">
        <v>0</v>
      </c>
      <c r="C82" s="172">
        <v>0</v>
      </c>
      <c r="D82" s="200" t="str">
        <f t="shared" si="10"/>
        <v/>
      </c>
      <c r="E82" s="172">
        <v>0</v>
      </c>
      <c r="F82" s="172">
        <v>0</v>
      </c>
      <c r="G82" s="200" t="str">
        <f t="shared" si="11"/>
        <v/>
      </c>
      <c r="H82" s="200" t="str">
        <f t="shared" si="12"/>
        <v/>
      </c>
      <c r="I82" s="200" t="str">
        <f t="shared" si="13"/>
        <v/>
      </c>
      <c r="J82" s="200" t="str">
        <f t="shared" si="14"/>
        <v/>
      </c>
      <c r="K82" s="172">
        <v>2036</v>
      </c>
      <c r="L82" s="172">
        <v>1248</v>
      </c>
      <c r="M82" s="200">
        <f t="shared" si="15"/>
        <v>0.61296660117878188</v>
      </c>
      <c r="N82" s="172">
        <v>1800</v>
      </c>
      <c r="O82" s="172">
        <v>1062</v>
      </c>
      <c r="P82" s="200">
        <f t="shared" si="16"/>
        <v>0.59</v>
      </c>
      <c r="Q82" s="200">
        <f t="shared" si="17"/>
        <v>0.13111111111111118</v>
      </c>
      <c r="R82" s="200">
        <f t="shared" si="18"/>
        <v>0.17514124293785316</v>
      </c>
      <c r="S82" s="200">
        <f t="shared" si="19"/>
        <v>2.2966601178781909E-2</v>
      </c>
    </row>
    <row r="83" spans="1:19" ht="14.25" thickBot="1" x14ac:dyDescent="0.3">
      <c r="A83" s="207" t="s">
        <v>85</v>
      </c>
      <c r="B83" s="207">
        <v>0</v>
      </c>
      <c r="C83" s="172">
        <v>0</v>
      </c>
      <c r="D83" s="200" t="str">
        <f t="shared" si="10"/>
        <v/>
      </c>
      <c r="E83" s="172">
        <v>0</v>
      </c>
      <c r="F83" s="172">
        <v>0</v>
      </c>
      <c r="G83" s="200" t="str">
        <f t="shared" si="11"/>
        <v/>
      </c>
      <c r="H83" s="200" t="str">
        <f t="shared" si="12"/>
        <v/>
      </c>
      <c r="I83" s="200" t="str">
        <f t="shared" si="13"/>
        <v/>
      </c>
      <c r="J83" s="200" t="str">
        <f t="shared" si="14"/>
        <v/>
      </c>
      <c r="K83" s="172">
        <v>568</v>
      </c>
      <c r="L83" s="172">
        <v>474</v>
      </c>
      <c r="M83" s="200">
        <f t="shared" si="15"/>
        <v>0.83450704225352113</v>
      </c>
      <c r="N83" s="172">
        <v>568</v>
      </c>
      <c r="O83" s="172">
        <v>316</v>
      </c>
      <c r="P83" s="200">
        <f t="shared" si="16"/>
        <v>0.55633802816901412</v>
      </c>
      <c r="Q83" s="200">
        <f t="shared" si="17"/>
        <v>0</v>
      </c>
      <c r="R83" s="200">
        <f t="shared" si="18"/>
        <v>0.5</v>
      </c>
      <c r="S83" s="200">
        <f t="shared" si="19"/>
        <v>0.278169014084507</v>
      </c>
    </row>
    <row r="84" spans="1:19" ht="16.5" thickTop="1" thickBot="1" x14ac:dyDescent="0.3">
      <c r="A84" s="201" t="s">
        <v>130</v>
      </c>
      <c r="B84" s="284">
        <v>41911</v>
      </c>
      <c r="C84" s="202">
        <v>35370</v>
      </c>
      <c r="D84" s="203">
        <f t="shared" si="10"/>
        <v>0.84393118751640384</v>
      </c>
      <c r="E84" s="204">
        <v>27153</v>
      </c>
      <c r="F84" s="202">
        <v>23133</v>
      </c>
      <c r="G84" s="203">
        <f t="shared" si="11"/>
        <v>0.85195006076676605</v>
      </c>
      <c r="H84" s="203">
        <f t="shared" si="12"/>
        <v>0.54351268736419556</v>
      </c>
      <c r="I84" s="203">
        <f t="shared" si="13"/>
        <v>0.52898456750097256</v>
      </c>
      <c r="J84" s="205">
        <f t="shared" si="14"/>
        <v>-8.0188732503622129E-3</v>
      </c>
      <c r="K84" s="206">
        <v>277123</v>
      </c>
      <c r="L84" s="202">
        <v>238330</v>
      </c>
      <c r="M84" s="203">
        <f t="shared" si="15"/>
        <v>0.86001522789519458</v>
      </c>
      <c r="N84" s="204">
        <v>166994</v>
      </c>
      <c r="O84" s="202">
        <v>143762</v>
      </c>
      <c r="P84" s="203">
        <f t="shared" si="16"/>
        <v>0.86088122926572208</v>
      </c>
      <c r="Q84" s="203">
        <f t="shared" si="17"/>
        <v>0.65947878366887425</v>
      </c>
      <c r="R84" s="203">
        <f t="shared" si="18"/>
        <v>0.65780943503846645</v>
      </c>
      <c r="S84" s="205">
        <f t="shared" si="19"/>
        <v>-8.660013705275027E-4</v>
      </c>
    </row>
    <row r="85" spans="1:19" ht="14.25" thickTop="1" x14ac:dyDescent="0.25">
      <c r="A85" s="207" t="s">
        <v>84</v>
      </c>
      <c r="B85" s="207">
        <v>21131</v>
      </c>
      <c r="C85" s="172">
        <v>19032</v>
      </c>
      <c r="D85" s="200">
        <f t="shared" si="10"/>
        <v>0.90066726610193559</v>
      </c>
      <c r="E85" s="172">
        <v>20709</v>
      </c>
      <c r="F85" s="172">
        <v>18400</v>
      </c>
      <c r="G85" s="200">
        <f t="shared" si="11"/>
        <v>0.88850258341783761</v>
      </c>
      <c r="H85" s="200">
        <f t="shared" si="12"/>
        <v>2.0377613597952537E-2</v>
      </c>
      <c r="I85" s="200">
        <f t="shared" si="13"/>
        <v>3.4347826086956523E-2</v>
      </c>
      <c r="J85" s="200">
        <f t="shared" si="14"/>
        <v>1.2164682684097983E-2</v>
      </c>
      <c r="K85" s="172">
        <v>177625</v>
      </c>
      <c r="L85" s="172">
        <v>155118</v>
      </c>
      <c r="M85" s="200">
        <f t="shared" si="15"/>
        <v>0.87328923293455318</v>
      </c>
      <c r="N85" s="172">
        <v>118046</v>
      </c>
      <c r="O85" s="172">
        <v>104249</v>
      </c>
      <c r="P85" s="200">
        <f t="shared" si="16"/>
        <v>0.8831218338613761</v>
      </c>
      <c r="Q85" s="200">
        <f t="shared" si="17"/>
        <v>0.50471002829405487</v>
      </c>
      <c r="R85" s="200">
        <f t="shared" si="18"/>
        <v>0.48795671900929505</v>
      </c>
      <c r="S85" s="200">
        <f t="shared" si="19"/>
        <v>-9.8326009268229209E-3</v>
      </c>
    </row>
    <row r="86" spans="1:19" x14ac:dyDescent="0.25">
      <c r="A86" s="207" t="s">
        <v>98</v>
      </c>
      <c r="B86" s="207">
        <v>11804</v>
      </c>
      <c r="C86" s="172">
        <v>9893</v>
      </c>
      <c r="D86" s="200">
        <f t="shared" si="10"/>
        <v>0.83810572687224671</v>
      </c>
      <c r="E86" s="172">
        <v>0</v>
      </c>
      <c r="F86" s="172">
        <v>0</v>
      </c>
      <c r="G86" s="200" t="str">
        <f t="shared" si="11"/>
        <v/>
      </c>
      <c r="H86" s="200" t="str">
        <f t="shared" si="12"/>
        <v/>
      </c>
      <c r="I86" s="200" t="str">
        <f t="shared" si="13"/>
        <v/>
      </c>
      <c r="J86" s="200" t="str">
        <f t="shared" si="14"/>
        <v/>
      </c>
      <c r="K86" s="172">
        <v>30120</v>
      </c>
      <c r="L86" s="172">
        <v>25145</v>
      </c>
      <c r="M86" s="200">
        <f t="shared" si="15"/>
        <v>0.83482735723771584</v>
      </c>
      <c r="N86" s="172">
        <v>1800</v>
      </c>
      <c r="O86" s="172">
        <v>1414</v>
      </c>
      <c r="P86" s="200">
        <f t="shared" si="16"/>
        <v>0.78555555555555556</v>
      </c>
      <c r="Q86" s="200">
        <f t="shared" si="17"/>
        <v>15.733333333333334</v>
      </c>
      <c r="R86" s="200">
        <f t="shared" si="18"/>
        <v>16.782885431400285</v>
      </c>
      <c r="S86" s="200">
        <f t="shared" si="19"/>
        <v>4.9271801682160277E-2</v>
      </c>
    </row>
    <row r="87" spans="1:19" ht="14.25" thickBot="1" x14ac:dyDescent="0.3">
      <c r="A87" s="207" t="s">
        <v>103</v>
      </c>
      <c r="B87" s="207">
        <v>8976</v>
      </c>
      <c r="C87" s="172">
        <v>6445</v>
      </c>
      <c r="D87" s="200">
        <f t="shared" si="10"/>
        <v>0.71802584670231728</v>
      </c>
      <c r="E87" s="172">
        <v>6444</v>
      </c>
      <c r="F87" s="172">
        <v>4733</v>
      </c>
      <c r="G87" s="200">
        <f t="shared" si="11"/>
        <v>0.73448168839230288</v>
      </c>
      <c r="H87" s="200">
        <f t="shared" si="12"/>
        <v>0.39292364990689022</v>
      </c>
      <c r="I87" s="200">
        <f t="shared" si="13"/>
        <v>0.36171561377561789</v>
      </c>
      <c r="J87" s="200">
        <f t="shared" si="14"/>
        <v>-1.6455841689985595E-2</v>
      </c>
      <c r="K87" s="172">
        <v>69378</v>
      </c>
      <c r="L87" s="172">
        <v>58067</v>
      </c>
      <c r="M87" s="200">
        <f t="shared" si="15"/>
        <v>0.83696560869439884</v>
      </c>
      <c r="N87" s="172">
        <v>47148</v>
      </c>
      <c r="O87" s="172">
        <v>38099</v>
      </c>
      <c r="P87" s="200">
        <f t="shared" si="16"/>
        <v>0.80807245270212946</v>
      </c>
      <c r="Q87" s="200">
        <f t="shared" si="17"/>
        <v>0.47149401883430908</v>
      </c>
      <c r="R87" s="200">
        <f t="shared" si="18"/>
        <v>0.52410824431087422</v>
      </c>
      <c r="S87" s="200">
        <f t="shared" si="19"/>
        <v>2.8893155992269381E-2</v>
      </c>
    </row>
    <row r="88" spans="1:19" ht="16.5" thickTop="1" thickBot="1" x14ac:dyDescent="0.3">
      <c r="A88" s="201" t="s">
        <v>128</v>
      </c>
      <c r="B88" s="284">
        <v>37588</v>
      </c>
      <c r="C88" s="202">
        <v>34875</v>
      </c>
      <c r="D88" s="203">
        <f t="shared" si="10"/>
        <v>0.92782270937533251</v>
      </c>
      <c r="E88" s="204">
        <v>28122</v>
      </c>
      <c r="F88" s="202">
        <v>25274</v>
      </c>
      <c r="G88" s="203">
        <f t="shared" si="11"/>
        <v>0.89872697532181212</v>
      </c>
      <c r="H88" s="203">
        <f t="shared" si="12"/>
        <v>0.33660479340018501</v>
      </c>
      <c r="I88" s="203">
        <f t="shared" si="13"/>
        <v>0.37987655297934642</v>
      </c>
      <c r="J88" s="205">
        <f t="shared" si="14"/>
        <v>2.9095734053520395E-2</v>
      </c>
      <c r="K88" s="206">
        <v>270498</v>
      </c>
      <c r="L88" s="202">
        <v>238401</v>
      </c>
      <c r="M88" s="203">
        <f t="shared" si="15"/>
        <v>0.88134108200430317</v>
      </c>
      <c r="N88" s="204">
        <v>237768</v>
      </c>
      <c r="O88" s="202">
        <v>204345</v>
      </c>
      <c r="P88" s="203">
        <f t="shared" si="16"/>
        <v>0.85943020086807309</v>
      </c>
      <c r="Q88" s="203">
        <f t="shared" si="17"/>
        <v>0.1376551932976684</v>
      </c>
      <c r="R88" s="203">
        <f t="shared" si="18"/>
        <v>0.16665932613961676</v>
      </c>
      <c r="S88" s="205">
        <f t="shared" si="19"/>
        <v>2.1910881136230076E-2</v>
      </c>
    </row>
    <row r="89" spans="1:19" ht="14.25" thickTop="1" x14ac:dyDescent="0.25">
      <c r="A89" s="207" t="s">
        <v>98</v>
      </c>
      <c r="B89" s="207">
        <v>24340</v>
      </c>
      <c r="C89" s="172">
        <v>23030</v>
      </c>
      <c r="D89" s="200">
        <f t="shared" si="10"/>
        <v>0.94617912900575185</v>
      </c>
      <c r="E89" s="172">
        <v>17280</v>
      </c>
      <c r="F89" s="172">
        <v>15701</v>
      </c>
      <c r="G89" s="200">
        <f t="shared" si="11"/>
        <v>0.90862268518518519</v>
      </c>
      <c r="H89" s="200">
        <f t="shared" si="12"/>
        <v>0.40856481481481488</v>
      </c>
      <c r="I89" s="200">
        <f t="shared" si="13"/>
        <v>0.46678555506018715</v>
      </c>
      <c r="J89" s="200">
        <f t="shared" si="14"/>
        <v>3.7556443820566665E-2</v>
      </c>
      <c r="K89" s="172">
        <v>174804</v>
      </c>
      <c r="L89" s="172">
        <v>157502</v>
      </c>
      <c r="M89" s="200">
        <f t="shared" si="15"/>
        <v>0.90102057161163362</v>
      </c>
      <c r="N89" s="172">
        <v>149040</v>
      </c>
      <c r="O89" s="172">
        <v>128206</v>
      </c>
      <c r="P89" s="200">
        <f t="shared" si="16"/>
        <v>0.86021202361782068</v>
      </c>
      <c r="Q89" s="200">
        <f t="shared" si="17"/>
        <v>0.17286634460547501</v>
      </c>
      <c r="R89" s="200">
        <f t="shared" si="18"/>
        <v>0.22850724615072626</v>
      </c>
      <c r="S89" s="200">
        <f t="shared" si="19"/>
        <v>4.0808547993812949E-2</v>
      </c>
    </row>
    <row r="90" spans="1:19" x14ac:dyDescent="0.25">
      <c r="A90" s="207" t="s">
        <v>103</v>
      </c>
      <c r="B90" s="207">
        <v>13248</v>
      </c>
      <c r="C90" s="172">
        <v>11845</v>
      </c>
      <c r="D90" s="200">
        <f t="shared" si="10"/>
        <v>0.89409722222222221</v>
      </c>
      <c r="E90" s="172">
        <v>10842</v>
      </c>
      <c r="F90" s="172">
        <v>9573</v>
      </c>
      <c r="G90" s="200">
        <f t="shared" si="11"/>
        <v>0.88295517432208082</v>
      </c>
      <c r="H90" s="200">
        <f t="shared" si="12"/>
        <v>0.22191477587161046</v>
      </c>
      <c r="I90" s="200">
        <f t="shared" si="13"/>
        <v>0.23733416901702697</v>
      </c>
      <c r="J90" s="200">
        <f t="shared" si="14"/>
        <v>1.1142047900141394E-2</v>
      </c>
      <c r="K90" s="172">
        <v>89130</v>
      </c>
      <c r="L90" s="172">
        <v>75389</v>
      </c>
      <c r="M90" s="200">
        <f t="shared" si="15"/>
        <v>0.84583193088746778</v>
      </c>
      <c r="N90" s="172">
        <v>80640</v>
      </c>
      <c r="O90" s="172">
        <v>70504</v>
      </c>
      <c r="P90" s="200">
        <f t="shared" si="16"/>
        <v>0.87430555555555556</v>
      </c>
      <c r="Q90" s="200">
        <f t="shared" si="17"/>
        <v>0.10528273809523814</v>
      </c>
      <c r="R90" s="200">
        <f t="shared" si="18"/>
        <v>6.9286848973107995E-2</v>
      </c>
      <c r="S90" s="200">
        <f t="shared" si="19"/>
        <v>-2.8473624668087782E-2</v>
      </c>
    </row>
    <row r="91" spans="1:19" ht="14.25" thickBot="1" x14ac:dyDescent="0.3">
      <c r="A91" s="207" t="s">
        <v>84</v>
      </c>
      <c r="B91" s="207">
        <v>0</v>
      </c>
      <c r="C91" s="172">
        <v>0</v>
      </c>
      <c r="D91" s="200" t="str">
        <f t="shared" si="10"/>
        <v/>
      </c>
      <c r="E91" s="172">
        <v>0</v>
      </c>
      <c r="F91" s="172">
        <v>0</v>
      </c>
      <c r="G91" s="200" t="str">
        <f t="shared" si="11"/>
        <v/>
      </c>
      <c r="H91" s="200" t="str">
        <f t="shared" si="12"/>
        <v/>
      </c>
      <c r="I91" s="200" t="str">
        <f t="shared" si="13"/>
        <v/>
      </c>
      <c r="J91" s="200" t="str">
        <f t="shared" si="14"/>
        <v/>
      </c>
      <c r="K91" s="172">
        <v>6564</v>
      </c>
      <c r="L91" s="172">
        <v>5510</v>
      </c>
      <c r="M91" s="200">
        <f t="shared" si="15"/>
        <v>0.83942717854966487</v>
      </c>
      <c r="N91" s="172">
        <v>8088</v>
      </c>
      <c r="O91" s="172">
        <v>5635</v>
      </c>
      <c r="P91" s="200">
        <f t="shared" si="16"/>
        <v>0.69671117705242336</v>
      </c>
      <c r="Q91" s="200">
        <f t="shared" si="17"/>
        <v>-0.18842729970326411</v>
      </c>
      <c r="R91" s="200">
        <f t="shared" si="18"/>
        <v>-2.2182786157941448E-2</v>
      </c>
      <c r="S91" s="200">
        <f t="shared" si="19"/>
        <v>0.14271600149724151</v>
      </c>
    </row>
    <row r="92" spans="1:19" ht="16.5" thickTop="1" thickBot="1" x14ac:dyDescent="0.3">
      <c r="A92" s="201" t="s">
        <v>162</v>
      </c>
      <c r="B92" s="284">
        <v>37359</v>
      </c>
      <c r="C92" s="202">
        <v>29867</v>
      </c>
      <c r="D92" s="203">
        <f t="shared" si="10"/>
        <v>0.79945930030247059</v>
      </c>
      <c r="E92" s="204">
        <v>29741</v>
      </c>
      <c r="F92" s="202">
        <v>26010</v>
      </c>
      <c r="G92" s="203">
        <f t="shared" si="11"/>
        <v>0.87455028411956559</v>
      </c>
      <c r="H92" s="203">
        <f t="shared" si="12"/>
        <v>0.2561447160485526</v>
      </c>
      <c r="I92" s="203">
        <f t="shared" si="13"/>
        <v>0.14828911956939628</v>
      </c>
      <c r="J92" s="205">
        <f t="shared" si="14"/>
        <v>-7.5090983817095003E-2</v>
      </c>
      <c r="K92" s="206">
        <v>300882</v>
      </c>
      <c r="L92" s="202">
        <v>236834</v>
      </c>
      <c r="M92" s="203">
        <f t="shared" si="15"/>
        <v>0.78713249712511879</v>
      </c>
      <c r="N92" s="204">
        <v>227581</v>
      </c>
      <c r="O92" s="202">
        <v>200011</v>
      </c>
      <c r="P92" s="203">
        <f t="shared" si="16"/>
        <v>0.87885631928851704</v>
      </c>
      <c r="Q92" s="203">
        <f t="shared" si="17"/>
        <v>0.32208752048721112</v>
      </c>
      <c r="R92" s="203">
        <f t="shared" si="18"/>
        <v>0.18410487423191735</v>
      </c>
      <c r="S92" s="205">
        <f t="shared" si="19"/>
        <v>-9.172382216339825E-2</v>
      </c>
    </row>
    <row r="93" spans="1:19" ht="15" thickTop="1" thickBot="1" x14ac:dyDescent="0.3">
      <c r="A93" s="207" t="s">
        <v>84</v>
      </c>
      <c r="B93" s="207">
        <v>37359</v>
      </c>
      <c r="C93" s="172">
        <v>29867</v>
      </c>
      <c r="D93" s="200">
        <f t="shared" si="10"/>
        <v>0.79945930030247059</v>
      </c>
      <c r="E93" s="172">
        <v>29741</v>
      </c>
      <c r="F93" s="172">
        <v>26010</v>
      </c>
      <c r="G93" s="200">
        <f t="shared" si="11"/>
        <v>0.87455028411956559</v>
      </c>
      <c r="H93" s="200">
        <f t="shared" si="12"/>
        <v>0.2561447160485526</v>
      </c>
      <c r="I93" s="200">
        <f t="shared" si="13"/>
        <v>0.14828911956939628</v>
      </c>
      <c r="J93" s="200">
        <f t="shared" si="14"/>
        <v>-7.5090983817095003E-2</v>
      </c>
      <c r="K93" s="172">
        <v>300882</v>
      </c>
      <c r="L93" s="172">
        <v>236834</v>
      </c>
      <c r="M93" s="200">
        <f t="shared" si="15"/>
        <v>0.78713249712511879</v>
      </c>
      <c r="N93" s="172">
        <v>227581</v>
      </c>
      <c r="O93" s="172">
        <v>200011</v>
      </c>
      <c r="P93" s="200">
        <f t="shared" si="16"/>
        <v>0.87885631928851704</v>
      </c>
      <c r="Q93" s="200">
        <f t="shared" si="17"/>
        <v>0.32208752048721112</v>
      </c>
      <c r="R93" s="200">
        <f t="shared" si="18"/>
        <v>0.18410487423191735</v>
      </c>
      <c r="S93" s="200">
        <f t="shared" si="19"/>
        <v>-9.172382216339825E-2</v>
      </c>
    </row>
    <row r="94" spans="1:19" ht="16.5" thickTop="1" thickBot="1" x14ac:dyDescent="0.3">
      <c r="A94" s="201" t="s">
        <v>131</v>
      </c>
      <c r="B94" s="284">
        <v>34060</v>
      </c>
      <c r="C94" s="202">
        <v>26366</v>
      </c>
      <c r="D94" s="203">
        <f t="shared" si="10"/>
        <v>0.77410452143276576</v>
      </c>
      <c r="E94" s="204">
        <v>34464</v>
      </c>
      <c r="F94" s="202">
        <v>27033</v>
      </c>
      <c r="G94" s="203">
        <f t="shared" si="11"/>
        <v>0.784383704735376</v>
      </c>
      <c r="H94" s="203">
        <f t="shared" si="12"/>
        <v>-1.1722376973073323E-2</v>
      </c>
      <c r="I94" s="203">
        <f t="shared" si="13"/>
        <v>-2.4673547146080721E-2</v>
      </c>
      <c r="J94" s="205">
        <f t="shared" si="14"/>
        <v>-1.027918330261024E-2</v>
      </c>
      <c r="K94" s="206">
        <v>255010</v>
      </c>
      <c r="L94" s="202">
        <v>193304</v>
      </c>
      <c r="M94" s="203">
        <f t="shared" si="15"/>
        <v>0.75802517548331438</v>
      </c>
      <c r="N94" s="204">
        <v>270274</v>
      </c>
      <c r="O94" s="202">
        <v>206035</v>
      </c>
      <c r="P94" s="203">
        <f t="shared" si="16"/>
        <v>0.76231897999807607</v>
      </c>
      <c r="Q94" s="203">
        <f t="shared" si="17"/>
        <v>-5.647602063091528E-2</v>
      </c>
      <c r="R94" s="203">
        <f t="shared" si="18"/>
        <v>-6.1790472492537662E-2</v>
      </c>
      <c r="S94" s="205">
        <f t="shared" si="19"/>
        <v>-4.2938045147616899E-3</v>
      </c>
    </row>
    <row r="95" spans="1:19" ht="14.25" thickTop="1" x14ac:dyDescent="0.25">
      <c r="A95" s="207" t="s">
        <v>359</v>
      </c>
      <c r="B95" s="207">
        <v>18401</v>
      </c>
      <c r="C95" s="172">
        <v>14722</v>
      </c>
      <c r="D95" s="200">
        <f t="shared" si="10"/>
        <v>0.80006521384707352</v>
      </c>
      <c r="E95" s="172">
        <v>13554</v>
      </c>
      <c r="F95" s="172">
        <v>10565</v>
      </c>
      <c r="G95" s="200">
        <f t="shared" si="11"/>
        <v>0.77947469381732326</v>
      </c>
      <c r="H95" s="200">
        <f t="shared" si="12"/>
        <v>0.35760661059465848</v>
      </c>
      <c r="I95" s="200">
        <f t="shared" si="13"/>
        <v>0.39346900141978236</v>
      </c>
      <c r="J95" s="200">
        <f t="shared" si="14"/>
        <v>2.0590520029750259E-2</v>
      </c>
      <c r="K95" s="172">
        <v>134909</v>
      </c>
      <c r="L95" s="172">
        <v>104429</v>
      </c>
      <c r="M95" s="200">
        <f t="shared" si="15"/>
        <v>0.77406992861855028</v>
      </c>
      <c r="N95" s="172">
        <v>103404</v>
      </c>
      <c r="O95" s="172">
        <v>77664</v>
      </c>
      <c r="P95" s="200">
        <f t="shared" si="16"/>
        <v>0.75107345944064063</v>
      </c>
      <c r="Q95" s="200">
        <f t="shared" si="17"/>
        <v>0.30467873583226956</v>
      </c>
      <c r="R95" s="200">
        <f t="shared" si="18"/>
        <v>0.34462556654305732</v>
      </c>
      <c r="S95" s="200">
        <f t="shared" si="19"/>
        <v>2.2996469177909651E-2</v>
      </c>
    </row>
    <row r="96" spans="1:19" x14ac:dyDescent="0.25">
      <c r="A96" s="207" t="s">
        <v>368</v>
      </c>
      <c r="B96" s="207">
        <v>7983</v>
      </c>
      <c r="C96" s="172">
        <v>6515</v>
      </c>
      <c r="D96" s="200">
        <f t="shared" si="10"/>
        <v>0.81610923211825126</v>
      </c>
      <c r="E96" s="172">
        <v>0</v>
      </c>
      <c r="F96" s="172">
        <v>0</v>
      </c>
      <c r="G96" s="200" t="str">
        <f t="shared" si="11"/>
        <v/>
      </c>
      <c r="H96" s="200" t="str">
        <f t="shared" si="12"/>
        <v/>
      </c>
      <c r="I96" s="200" t="str">
        <f t="shared" si="13"/>
        <v/>
      </c>
      <c r="J96" s="200" t="str">
        <f t="shared" si="14"/>
        <v/>
      </c>
      <c r="K96" s="172">
        <v>28235</v>
      </c>
      <c r="L96" s="172">
        <v>23675</v>
      </c>
      <c r="M96" s="200">
        <f t="shared" si="15"/>
        <v>0.83849831769080929</v>
      </c>
      <c r="N96" s="172">
        <v>0</v>
      </c>
      <c r="O96" s="172">
        <v>0</v>
      </c>
      <c r="P96" s="200" t="str">
        <f t="shared" si="16"/>
        <v/>
      </c>
      <c r="Q96" s="200" t="str">
        <f t="shared" si="17"/>
        <v/>
      </c>
      <c r="R96" s="200" t="str">
        <f t="shared" si="18"/>
        <v/>
      </c>
      <c r="S96" s="200" t="str">
        <f t="shared" si="19"/>
        <v/>
      </c>
    </row>
    <row r="97" spans="1:19" x14ac:dyDescent="0.25">
      <c r="A97" s="207" t="s">
        <v>103</v>
      </c>
      <c r="B97" s="207">
        <v>6636</v>
      </c>
      <c r="C97" s="172">
        <v>4546</v>
      </c>
      <c r="D97" s="200">
        <f t="shared" si="10"/>
        <v>0.68505123568414705</v>
      </c>
      <c r="E97" s="172">
        <v>12540</v>
      </c>
      <c r="F97" s="172">
        <v>9158</v>
      </c>
      <c r="G97" s="200">
        <f t="shared" si="11"/>
        <v>0.73030303030303034</v>
      </c>
      <c r="H97" s="200">
        <f t="shared" si="12"/>
        <v>-0.47081339712918657</v>
      </c>
      <c r="I97" s="200">
        <f t="shared" si="13"/>
        <v>-0.50360340685739247</v>
      </c>
      <c r="J97" s="200">
        <f t="shared" si="14"/>
        <v>-4.525179461888329E-2</v>
      </c>
      <c r="K97" s="172">
        <v>53232</v>
      </c>
      <c r="L97" s="172">
        <v>35392</v>
      </c>
      <c r="M97" s="200">
        <f t="shared" si="15"/>
        <v>0.66486324015629694</v>
      </c>
      <c r="N97" s="172">
        <v>99978</v>
      </c>
      <c r="O97" s="172">
        <v>71220</v>
      </c>
      <c r="P97" s="200">
        <f t="shared" si="16"/>
        <v>0.71235671847806514</v>
      </c>
      <c r="Q97" s="200">
        <f t="shared" si="17"/>
        <v>-0.46756286383004264</v>
      </c>
      <c r="R97" s="200">
        <f t="shared" si="18"/>
        <v>-0.50306093793878126</v>
      </c>
      <c r="S97" s="200">
        <f t="shared" si="19"/>
        <v>-4.7493478321768201E-2</v>
      </c>
    </row>
    <row r="98" spans="1:19" ht="14.25" thickBot="1" x14ac:dyDescent="0.3">
      <c r="A98" s="207" t="s">
        <v>84</v>
      </c>
      <c r="B98" s="207">
        <v>1040</v>
      </c>
      <c r="C98" s="172">
        <v>583</v>
      </c>
      <c r="D98" s="200">
        <f t="shared" si="10"/>
        <v>0.56057692307692308</v>
      </c>
      <c r="E98" s="172">
        <v>8370</v>
      </c>
      <c r="F98" s="172">
        <v>7310</v>
      </c>
      <c r="G98" s="200">
        <f t="shared" si="11"/>
        <v>0.87335722819593786</v>
      </c>
      <c r="H98" s="200">
        <f t="shared" si="12"/>
        <v>-0.87574671445639185</v>
      </c>
      <c r="I98" s="200">
        <f t="shared" si="13"/>
        <v>-0.92024623803009575</v>
      </c>
      <c r="J98" s="200">
        <f t="shared" si="14"/>
        <v>-0.31278030511901478</v>
      </c>
      <c r="K98" s="172">
        <v>38634</v>
      </c>
      <c r="L98" s="172">
        <v>29808</v>
      </c>
      <c r="M98" s="200">
        <f t="shared" si="15"/>
        <v>0.77154837707718593</v>
      </c>
      <c r="N98" s="172">
        <v>66892</v>
      </c>
      <c r="O98" s="172">
        <v>57151</v>
      </c>
      <c r="P98" s="200">
        <f t="shared" si="16"/>
        <v>0.85437720504694137</v>
      </c>
      <c r="Q98" s="200">
        <f t="shared" si="17"/>
        <v>-0.4224421455480476</v>
      </c>
      <c r="R98" s="200">
        <f t="shared" si="18"/>
        <v>-0.47843432310895695</v>
      </c>
      <c r="S98" s="200">
        <f t="shared" si="19"/>
        <v>-8.2828827969755436E-2</v>
      </c>
    </row>
    <row r="99" spans="1:19" ht="16.5" thickTop="1" thickBot="1" x14ac:dyDescent="0.3">
      <c r="A99" s="201" t="s">
        <v>129</v>
      </c>
      <c r="B99" s="284">
        <v>33958</v>
      </c>
      <c r="C99" s="202">
        <v>27595</v>
      </c>
      <c r="D99" s="203">
        <f t="shared" si="10"/>
        <v>0.8126214735850168</v>
      </c>
      <c r="E99" s="204">
        <v>29655</v>
      </c>
      <c r="F99" s="202">
        <v>23310</v>
      </c>
      <c r="G99" s="203">
        <f t="shared" si="11"/>
        <v>0.78603945371775419</v>
      </c>
      <c r="H99" s="203">
        <f t="shared" si="12"/>
        <v>0.14510200640701409</v>
      </c>
      <c r="I99" s="203">
        <f t="shared" si="13"/>
        <v>0.18382668382668377</v>
      </c>
      <c r="J99" s="205">
        <f t="shared" si="14"/>
        <v>2.6582019867262607E-2</v>
      </c>
      <c r="K99" s="206">
        <v>261946</v>
      </c>
      <c r="L99" s="202">
        <v>199021</v>
      </c>
      <c r="M99" s="203">
        <f t="shared" si="15"/>
        <v>0.75977873302130972</v>
      </c>
      <c r="N99" s="204">
        <v>217385</v>
      </c>
      <c r="O99" s="202">
        <v>176429</v>
      </c>
      <c r="P99" s="203">
        <f t="shared" si="16"/>
        <v>0.81159693631115304</v>
      </c>
      <c r="Q99" s="203">
        <f t="shared" si="17"/>
        <v>0.2049865446097936</v>
      </c>
      <c r="R99" s="203">
        <f t="shared" si="18"/>
        <v>0.12805151080604671</v>
      </c>
      <c r="S99" s="205">
        <f t="shared" si="19"/>
        <v>-5.1818203289843323E-2</v>
      </c>
    </row>
    <row r="100" spans="1:19" ht="14.25" thickTop="1" x14ac:dyDescent="0.25">
      <c r="A100" s="207" t="s">
        <v>368</v>
      </c>
      <c r="B100" s="207">
        <v>15772</v>
      </c>
      <c r="C100" s="172">
        <v>12976</v>
      </c>
      <c r="D100" s="200">
        <f t="shared" si="10"/>
        <v>0.82272381435455233</v>
      </c>
      <c r="E100" s="172">
        <v>0</v>
      </c>
      <c r="F100" s="172">
        <v>0</v>
      </c>
      <c r="G100" s="200" t="str">
        <f t="shared" si="11"/>
        <v/>
      </c>
      <c r="H100" s="200" t="str">
        <f t="shared" si="12"/>
        <v/>
      </c>
      <c r="I100" s="200" t="str">
        <f t="shared" si="13"/>
        <v/>
      </c>
      <c r="J100" s="200" t="str">
        <f t="shared" si="14"/>
        <v/>
      </c>
      <c r="K100" s="172">
        <v>22664</v>
      </c>
      <c r="L100" s="172">
        <v>18667</v>
      </c>
      <c r="M100" s="200">
        <f t="shared" si="15"/>
        <v>0.82364101659018707</v>
      </c>
      <c r="N100" s="172">
        <v>0</v>
      </c>
      <c r="O100" s="172">
        <v>0</v>
      </c>
      <c r="P100" s="200" t="str">
        <f t="shared" si="16"/>
        <v/>
      </c>
      <c r="Q100" s="200" t="str">
        <f t="shared" si="17"/>
        <v/>
      </c>
      <c r="R100" s="200" t="str">
        <f t="shared" si="18"/>
        <v/>
      </c>
      <c r="S100" s="200" t="str">
        <f t="shared" si="19"/>
        <v/>
      </c>
    </row>
    <row r="101" spans="1:19" x14ac:dyDescent="0.25">
      <c r="A101" s="207" t="s">
        <v>359</v>
      </c>
      <c r="B101" s="207">
        <v>14801</v>
      </c>
      <c r="C101" s="172">
        <v>11845</v>
      </c>
      <c r="D101" s="200">
        <f t="shared" si="10"/>
        <v>0.80028376461049933</v>
      </c>
      <c r="E101" s="172">
        <v>11247</v>
      </c>
      <c r="F101" s="172">
        <v>7746</v>
      </c>
      <c r="G101" s="200">
        <f t="shared" si="11"/>
        <v>0.68871699119765273</v>
      </c>
      <c r="H101" s="200">
        <f t="shared" si="12"/>
        <v>0.31599537654485643</v>
      </c>
      <c r="I101" s="200">
        <f t="shared" si="13"/>
        <v>0.52917634908339783</v>
      </c>
      <c r="J101" s="200">
        <f t="shared" si="14"/>
        <v>0.1115667734128466</v>
      </c>
      <c r="K101" s="172">
        <v>119743</v>
      </c>
      <c r="L101" s="172">
        <v>88958</v>
      </c>
      <c r="M101" s="200">
        <f t="shared" si="15"/>
        <v>0.74290772738281152</v>
      </c>
      <c r="N101" s="172">
        <v>81075</v>
      </c>
      <c r="O101" s="172">
        <v>58681</v>
      </c>
      <c r="P101" s="200">
        <f t="shared" si="16"/>
        <v>0.72378661732963301</v>
      </c>
      <c r="Q101" s="200">
        <f t="shared" si="17"/>
        <v>0.4769411039161271</v>
      </c>
      <c r="R101" s="200">
        <f t="shared" si="18"/>
        <v>0.51595916906664852</v>
      </c>
      <c r="S101" s="200">
        <f t="shared" si="19"/>
        <v>1.9121110053178514E-2</v>
      </c>
    </row>
    <row r="102" spans="1:19" ht="14.25" thickBot="1" x14ac:dyDescent="0.3">
      <c r="A102" s="207" t="s">
        <v>84</v>
      </c>
      <c r="B102" s="207">
        <v>3385</v>
      </c>
      <c r="C102" s="172">
        <v>2774</v>
      </c>
      <c r="D102" s="200">
        <f t="shared" si="10"/>
        <v>0.81949778434268838</v>
      </c>
      <c r="E102" s="172">
        <v>18408</v>
      </c>
      <c r="F102" s="172">
        <v>15564</v>
      </c>
      <c r="G102" s="200">
        <f t="shared" si="11"/>
        <v>0.84550195567144715</v>
      </c>
      <c r="H102" s="200">
        <f t="shared" si="12"/>
        <v>-0.81611255975662755</v>
      </c>
      <c r="I102" s="200">
        <f t="shared" si="13"/>
        <v>-0.82176818298637877</v>
      </c>
      <c r="J102" s="200">
        <f t="shared" si="14"/>
        <v>-2.6004171328758763E-2</v>
      </c>
      <c r="K102" s="172">
        <v>119539</v>
      </c>
      <c r="L102" s="172">
        <v>91396</v>
      </c>
      <c r="M102" s="200">
        <f t="shared" si="15"/>
        <v>0.76457055856247746</v>
      </c>
      <c r="N102" s="172">
        <v>136310</v>
      </c>
      <c r="O102" s="172">
        <v>117748</v>
      </c>
      <c r="P102" s="200">
        <f t="shared" si="16"/>
        <v>0.86382510454111949</v>
      </c>
      <c r="Q102" s="200">
        <f t="shared" si="17"/>
        <v>-0.12303572738610524</v>
      </c>
      <c r="R102" s="200">
        <f t="shared" si="18"/>
        <v>-0.22379997961748821</v>
      </c>
      <c r="S102" s="200">
        <f t="shared" si="19"/>
        <v>-9.9254545978642028E-2</v>
      </c>
    </row>
    <row r="103" spans="1:19" ht="16.5" thickTop="1" thickBot="1" x14ac:dyDescent="0.3">
      <c r="A103" s="201" t="s">
        <v>133</v>
      </c>
      <c r="B103" s="284">
        <v>32561</v>
      </c>
      <c r="C103" s="202">
        <v>29502</v>
      </c>
      <c r="D103" s="203">
        <f t="shared" si="10"/>
        <v>0.90605325389269376</v>
      </c>
      <c r="E103" s="204">
        <v>29328</v>
      </c>
      <c r="F103" s="202">
        <v>25916</v>
      </c>
      <c r="G103" s="203">
        <f t="shared" si="11"/>
        <v>0.88366066557555922</v>
      </c>
      <c r="H103" s="203">
        <f t="shared" si="12"/>
        <v>0.11023595199127123</v>
      </c>
      <c r="I103" s="203">
        <f t="shared" si="13"/>
        <v>0.13837011884550088</v>
      </c>
      <c r="J103" s="205">
        <f t="shared" si="14"/>
        <v>2.2392588317134532E-2</v>
      </c>
      <c r="K103" s="206">
        <v>250801</v>
      </c>
      <c r="L103" s="202">
        <v>216155</v>
      </c>
      <c r="M103" s="203">
        <f t="shared" si="15"/>
        <v>0.86185860502948552</v>
      </c>
      <c r="N103" s="204">
        <v>216539</v>
      </c>
      <c r="O103" s="202">
        <v>179397</v>
      </c>
      <c r="P103" s="203">
        <f t="shared" si="16"/>
        <v>0.82847431640489699</v>
      </c>
      <c r="Q103" s="203">
        <f t="shared" si="17"/>
        <v>0.15822553904839309</v>
      </c>
      <c r="R103" s="203">
        <f t="shared" si="18"/>
        <v>0.20489751779572685</v>
      </c>
      <c r="S103" s="205">
        <f t="shared" si="19"/>
        <v>3.3384288624588532E-2</v>
      </c>
    </row>
    <row r="104" spans="1:19" ht="14.25" thickTop="1" x14ac:dyDescent="0.25">
      <c r="A104" s="207" t="s">
        <v>103</v>
      </c>
      <c r="B104" s="207">
        <v>21060</v>
      </c>
      <c r="C104" s="172">
        <v>18805</v>
      </c>
      <c r="D104" s="200">
        <f t="shared" si="10"/>
        <v>0.89292497625830958</v>
      </c>
      <c r="E104" s="172">
        <v>19152</v>
      </c>
      <c r="F104" s="172">
        <v>17146</v>
      </c>
      <c r="G104" s="200">
        <f t="shared" si="11"/>
        <v>0.89525898078529653</v>
      </c>
      <c r="H104" s="200">
        <f t="shared" si="12"/>
        <v>9.9624060150375948E-2</v>
      </c>
      <c r="I104" s="200">
        <f t="shared" si="13"/>
        <v>9.6757261168785691E-2</v>
      </c>
      <c r="J104" s="200">
        <f t="shared" si="14"/>
        <v>-2.3340045269869547E-3</v>
      </c>
      <c r="K104" s="172">
        <v>162072</v>
      </c>
      <c r="L104" s="172">
        <v>140654</v>
      </c>
      <c r="M104" s="200">
        <f t="shared" si="15"/>
        <v>0.86784885729799099</v>
      </c>
      <c r="N104" s="172">
        <v>148506</v>
      </c>
      <c r="O104" s="172">
        <v>123749</v>
      </c>
      <c r="P104" s="200">
        <f t="shared" si="16"/>
        <v>0.83329293092534984</v>
      </c>
      <c r="Q104" s="200">
        <f t="shared" si="17"/>
        <v>9.1349844450729245E-2</v>
      </c>
      <c r="R104" s="200">
        <f t="shared" si="18"/>
        <v>0.13660716450233945</v>
      </c>
      <c r="S104" s="200">
        <f t="shared" si="19"/>
        <v>3.4555926372641155E-2</v>
      </c>
    </row>
    <row r="105" spans="1:19" x14ac:dyDescent="0.25">
      <c r="A105" s="207" t="s">
        <v>84</v>
      </c>
      <c r="B105" s="207">
        <v>5821</v>
      </c>
      <c r="C105" s="172">
        <v>5748</v>
      </c>
      <c r="D105" s="200">
        <f t="shared" si="10"/>
        <v>0.98745919945026628</v>
      </c>
      <c r="E105" s="172">
        <v>4212</v>
      </c>
      <c r="F105" s="172">
        <v>3713</v>
      </c>
      <c r="G105" s="200">
        <f t="shared" si="11"/>
        <v>0.88152896486229815</v>
      </c>
      <c r="H105" s="200">
        <f t="shared" si="12"/>
        <v>0.38200379867046541</v>
      </c>
      <c r="I105" s="200">
        <f t="shared" si="13"/>
        <v>0.54807433342310796</v>
      </c>
      <c r="J105" s="200">
        <f t="shared" si="14"/>
        <v>0.10593023458796813</v>
      </c>
      <c r="K105" s="172">
        <v>48473</v>
      </c>
      <c r="L105" s="172">
        <v>40943</v>
      </c>
      <c r="M105" s="200">
        <f t="shared" si="15"/>
        <v>0.84465578775813344</v>
      </c>
      <c r="N105" s="172">
        <v>24155</v>
      </c>
      <c r="O105" s="172">
        <v>19279</v>
      </c>
      <c r="P105" s="200">
        <f t="shared" si="16"/>
        <v>0.79813703167046157</v>
      </c>
      <c r="Q105" s="200">
        <f t="shared" si="17"/>
        <v>1.0067480852825503</v>
      </c>
      <c r="R105" s="200">
        <f t="shared" si="18"/>
        <v>1.1237097359821568</v>
      </c>
      <c r="S105" s="200">
        <f t="shared" si="19"/>
        <v>4.6518756087671864E-2</v>
      </c>
    </row>
    <row r="106" spans="1:19" ht="14.25" thickBot="1" x14ac:dyDescent="0.3">
      <c r="A106" s="207" t="s">
        <v>85</v>
      </c>
      <c r="B106" s="207">
        <v>5680</v>
      </c>
      <c r="C106" s="172">
        <v>4949</v>
      </c>
      <c r="D106" s="200">
        <f t="shared" si="10"/>
        <v>0.87130281690140843</v>
      </c>
      <c r="E106" s="172">
        <v>5964</v>
      </c>
      <c r="F106" s="172">
        <v>5057</v>
      </c>
      <c r="G106" s="200">
        <f t="shared" si="11"/>
        <v>0.84792085848423882</v>
      </c>
      <c r="H106" s="200">
        <f t="shared" si="12"/>
        <v>-4.7619047619047672E-2</v>
      </c>
      <c r="I106" s="200">
        <f t="shared" si="13"/>
        <v>-2.1356535495352991E-2</v>
      </c>
      <c r="J106" s="200">
        <f t="shared" si="14"/>
        <v>2.3381958417169613E-2</v>
      </c>
      <c r="K106" s="172">
        <v>40256</v>
      </c>
      <c r="L106" s="172">
        <v>34558</v>
      </c>
      <c r="M106" s="200">
        <f t="shared" si="15"/>
        <v>0.85845588235294112</v>
      </c>
      <c r="N106" s="172">
        <v>43878</v>
      </c>
      <c r="O106" s="172">
        <v>36369</v>
      </c>
      <c r="P106" s="200">
        <f t="shared" si="16"/>
        <v>0.82886640229727881</v>
      </c>
      <c r="Q106" s="200">
        <f t="shared" si="17"/>
        <v>-8.2547062309129893E-2</v>
      </c>
      <c r="R106" s="200">
        <f t="shared" si="18"/>
        <v>-4.9795155214605868E-2</v>
      </c>
      <c r="S106" s="200">
        <f t="shared" si="19"/>
        <v>2.9589480055662309E-2</v>
      </c>
    </row>
    <row r="107" spans="1:19" ht="16.5" thickTop="1" thickBot="1" x14ac:dyDescent="0.3">
      <c r="A107" s="201" t="s">
        <v>132</v>
      </c>
      <c r="B107" s="284">
        <v>30944</v>
      </c>
      <c r="C107" s="202">
        <v>28522</v>
      </c>
      <c r="D107" s="203">
        <f t="shared" si="10"/>
        <v>0.92172957600827299</v>
      </c>
      <c r="E107" s="204">
        <v>27318</v>
      </c>
      <c r="F107" s="202">
        <v>24541</v>
      </c>
      <c r="G107" s="203">
        <f t="shared" si="11"/>
        <v>0.89834541328062079</v>
      </c>
      <c r="H107" s="203">
        <f t="shared" si="12"/>
        <v>0.13273299655904536</v>
      </c>
      <c r="I107" s="203">
        <f t="shared" si="13"/>
        <v>0.16221832851147067</v>
      </c>
      <c r="J107" s="205">
        <f t="shared" si="14"/>
        <v>2.3384162727652202E-2</v>
      </c>
      <c r="K107" s="206">
        <v>237561</v>
      </c>
      <c r="L107" s="202">
        <v>200013</v>
      </c>
      <c r="M107" s="203">
        <f t="shared" si="15"/>
        <v>0.84194375339386518</v>
      </c>
      <c r="N107" s="204">
        <v>194250</v>
      </c>
      <c r="O107" s="202">
        <v>169357</v>
      </c>
      <c r="P107" s="203">
        <f t="shared" si="16"/>
        <v>0.87185070785070784</v>
      </c>
      <c r="Q107" s="203">
        <f t="shared" si="17"/>
        <v>0.22296525096525088</v>
      </c>
      <c r="R107" s="203">
        <f t="shared" si="18"/>
        <v>0.18101407086804788</v>
      </c>
      <c r="S107" s="205">
        <f t="shared" si="19"/>
        <v>-2.990695445684266E-2</v>
      </c>
    </row>
    <row r="108" spans="1:19" ht="14.25" thickTop="1" x14ac:dyDescent="0.25">
      <c r="A108" s="207" t="s">
        <v>103</v>
      </c>
      <c r="B108" s="207">
        <v>19012</v>
      </c>
      <c r="C108" s="172">
        <v>17091</v>
      </c>
      <c r="D108" s="200">
        <f t="shared" si="10"/>
        <v>0.89895855249316226</v>
      </c>
      <c r="E108" s="172">
        <v>15607</v>
      </c>
      <c r="F108" s="172">
        <v>13496</v>
      </c>
      <c r="G108" s="200">
        <f t="shared" si="11"/>
        <v>0.86474018068815273</v>
      </c>
      <c r="H108" s="200">
        <f t="shared" si="12"/>
        <v>0.2181713333760491</v>
      </c>
      <c r="I108" s="200">
        <f t="shared" si="13"/>
        <v>0.2663752222880853</v>
      </c>
      <c r="J108" s="200">
        <f t="shared" si="14"/>
        <v>3.4218371805009529E-2</v>
      </c>
      <c r="K108" s="172">
        <v>141461</v>
      </c>
      <c r="L108" s="172">
        <v>117125</v>
      </c>
      <c r="M108" s="200">
        <f t="shared" si="15"/>
        <v>0.82796671874226824</v>
      </c>
      <c r="N108" s="172">
        <v>107287</v>
      </c>
      <c r="O108" s="172">
        <v>91046</v>
      </c>
      <c r="P108" s="200">
        <f t="shared" si="16"/>
        <v>0.84862098856338608</v>
      </c>
      <c r="Q108" s="200">
        <f t="shared" si="17"/>
        <v>0.3185288059131115</v>
      </c>
      <c r="R108" s="200">
        <f t="shared" si="18"/>
        <v>0.28643762493684521</v>
      </c>
      <c r="S108" s="200">
        <f t="shared" si="19"/>
        <v>-2.0654269821117843E-2</v>
      </c>
    </row>
    <row r="109" spans="1:19" x14ac:dyDescent="0.25">
      <c r="A109" s="207" t="s">
        <v>84</v>
      </c>
      <c r="B109" s="207">
        <v>9300</v>
      </c>
      <c r="C109" s="172">
        <v>8931</v>
      </c>
      <c r="D109" s="200">
        <f t="shared" si="10"/>
        <v>0.96032258064516129</v>
      </c>
      <c r="E109" s="172">
        <v>11711</v>
      </c>
      <c r="F109" s="172">
        <v>11045</v>
      </c>
      <c r="G109" s="200">
        <f t="shared" si="11"/>
        <v>0.94313039023140632</v>
      </c>
      <c r="H109" s="200">
        <f t="shared" si="12"/>
        <v>-0.20587481854666556</v>
      </c>
      <c r="I109" s="200">
        <f t="shared" si="13"/>
        <v>-0.1913988229968312</v>
      </c>
      <c r="J109" s="200">
        <f t="shared" si="14"/>
        <v>1.7192190413754971E-2</v>
      </c>
      <c r="K109" s="172">
        <v>79196</v>
      </c>
      <c r="L109" s="172">
        <v>69039</v>
      </c>
      <c r="M109" s="200">
        <f t="shared" si="15"/>
        <v>0.87174857316026066</v>
      </c>
      <c r="N109" s="172">
        <v>86913</v>
      </c>
      <c r="O109" s="172">
        <v>78281</v>
      </c>
      <c r="P109" s="200">
        <f t="shared" si="16"/>
        <v>0.90068229148688916</v>
      </c>
      <c r="Q109" s="200">
        <f t="shared" si="17"/>
        <v>-8.878993936465196E-2</v>
      </c>
      <c r="R109" s="200">
        <f t="shared" si="18"/>
        <v>-0.11806185408975356</v>
      </c>
      <c r="S109" s="200">
        <f t="shared" si="19"/>
        <v>-2.8933718326628499E-2</v>
      </c>
    </row>
    <row r="110" spans="1:19" x14ac:dyDescent="0.25">
      <c r="A110" s="207" t="s">
        <v>98</v>
      </c>
      <c r="B110" s="207">
        <v>2632</v>
      </c>
      <c r="C110" s="172">
        <v>2500</v>
      </c>
      <c r="D110" s="200">
        <f t="shared" si="10"/>
        <v>0.94984802431610937</v>
      </c>
      <c r="E110" s="172">
        <v>0</v>
      </c>
      <c r="F110" s="172">
        <v>0</v>
      </c>
      <c r="G110" s="200" t="str">
        <f t="shared" si="11"/>
        <v/>
      </c>
      <c r="H110" s="200" t="str">
        <f t="shared" si="12"/>
        <v/>
      </c>
      <c r="I110" s="200" t="str">
        <f t="shared" si="13"/>
        <v/>
      </c>
      <c r="J110" s="200" t="str">
        <f t="shared" si="14"/>
        <v/>
      </c>
      <c r="K110" s="172">
        <v>16904</v>
      </c>
      <c r="L110" s="172">
        <v>13849</v>
      </c>
      <c r="M110" s="200">
        <f t="shared" si="15"/>
        <v>0.8192735447231424</v>
      </c>
      <c r="N110" s="172">
        <v>0</v>
      </c>
      <c r="O110" s="172">
        <v>0</v>
      </c>
      <c r="P110" s="200" t="str">
        <f t="shared" si="16"/>
        <v/>
      </c>
      <c r="Q110" s="200" t="str">
        <f t="shared" si="17"/>
        <v/>
      </c>
      <c r="R110" s="200" t="str">
        <f t="shared" si="18"/>
        <v/>
      </c>
      <c r="S110" s="200" t="str">
        <f t="shared" si="19"/>
        <v/>
      </c>
    </row>
    <row r="111" spans="1:19" ht="14.25" thickBot="1" x14ac:dyDescent="0.3">
      <c r="A111" s="207" t="s">
        <v>456</v>
      </c>
      <c r="B111" s="207">
        <v>0</v>
      </c>
      <c r="C111" s="172">
        <v>0</v>
      </c>
      <c r="D111" s="200" t="str">
        <f t="shared" si="10"/>
        <v/>
      </c>
      <c r="E111" s="172">
        <v>0</v>
      </c>
      <c r="F111" s="172">
        <v>0</v>
      </c>
      <c r="G111" s="200" t="str">
        <f t="shared" si="11"/>
        <v/>
      </c>
      <c r="H111" s="200" t="str">
        <f t="shared" si="12"/>
        <v/>
      </c>
      <c r="I111" s="200" t="str">
        <f t="shared" si="13"/>
        <v/>
      </c>
      <c r="J111" s="200" t="str">
        <f t="shared" si="14"/>
        <v/>
      </c>
      <c r="K111" s="172">
        <v>0</v>
      </c>
      <c r="L111" s="172">
        <v>0</v>
      </c>
      <c r="M111" s="200" t="str">
        <f t="shared" si="15"/>
        <v/>
      </c>
      <c r="N111" s="172">
        <v>50</v>
      </c>
      <c r="O111" s="172">
        <v>30</v>
      </c>
      <c r="P111" s="200">
        <f t="shared" si="16"/>
        <v>0.6</v>
      </c>
      <c r="Q111" s="200">
        <f t="shared" si="17"/>
        <v>-1</v>
      </c>
      <c r="R111" s="200">
        <f t="shared" si="18"/>
        <v>-1</v>
      </c>
      <c r="S111" s="200" t="str">
        <f t="shared" si="19"/>
        <v/>
      </c>
    </row>
    <row r="112" spans="1:19" ht="16.5" thickTop="1" thickBot="1" x14ac:dyDescent="0.3">
      <c r="A112" s="201" t="s">
        <v>134</v>
      </c>
      <c r="B112" s="284">
        <v>28894</v>
      </c>
      <c r="C112" s="202">
        <v>23207</v>
      </c>
      <c r="D112" s="203">
        <f t="shared" si="10"/>
        <v>0.80317713020004156</v>
      </c>
      <c r="E112" s="204">
        <v>26010</v>
      </c>
      <c r="F112" s="202">
        <v>21862</v>
      </c>
      <c r="G112" s="203">
        <f t="shared" si="11"/>
        <v>0.84052287581699348</v>
      </c>
      <c r="H112" s="203">
        <f t="shared" si="12"/>
        <v>0.11088043060361397</v>
      </c>
      <c r="I112" s="203">
        <f t="shared" si="13"/>
        <v>6.1522276095508088E-2</v>
      </c>
      <c r="J112" s="205">
        <f t="shared" si="14"/>
        <v>-3.734574561695192E-2</v>
      </c>
      <c r="K112" s="206">
        <v>237964</v>
      </c>
      <c r="L112" s="202">
        <v>197050</v>
      </c>
      <c r="M112" s="203">
        <f t="shared" si="15"/>
        <v>0.82806643021633519</v>
      </c>
      <c r="N112" s="204">
        <v>206424</v>
      </c>
      <c r="O112" s="202">
        <v>165305</v>
      </c>
      <c r="P112" s="203">
        <f t="shared" si="16"/>
        <v>0.80080320117815762</v>
      </c>
      <c r="Q112" s="203">
        <f t="shared" si="17"/>
        <v>0.15279231097159252</v>
      </c>
      <c r="R112" s="203">
        <f t="shared" si="18"/>
        <v>0.19203895828922302</v>
      </c>
      <c r="S112" s="205">
        <f t="shared" si="19"/>
        <v>2.7263229038177572E-2</v>
      </c>
    </row>
    <row r="113" spans="1:19" ht="14.25" thickTop="1" x14ac:dyDescent="0.25">
      <c r="A113" s="207" t="s">
        <v>103</v>
      </c>
      <c r="B113" s="207">
        <v>13134</v>
      </c>
      <c r="C113" s="172">
        <v>10806</v>
      </c>
      <c r="D113" s="200">
        <f t="shared" si="10"/>
        <v>0.82275011420740063</v>
      </c>
      <c r="E113" s="172">
        <v>9738</v>
      </c>
      <c r="F113" s="172">
        <v>8797</v>
      </c>
      <c r="G113" s="200">
        <f t="shared" si="11"/>
        <v>0.90336824810022587</v>
      </c>
      <c r="H113" s="200">
        <f t="shared" si="12"/>
        <v>0.34873690696241533</v>
      </c>
      <c r="I113" s="200">
        <f t="shared" si="13"/>
        <v>0.22837330908264186</v>
      </c>
      <c r="J113" s="200">
        <f t="shared" si="14"/>
        <v>-8.0618133892825239E-2</v>
      </c>
      <c r="K113" s="172">
        <v>102846</v>
      </c>
      <c r="L113" s="172">
        <v>91423</v>
      </c>
      <c r="M113" s="200">
        <f t="shared" si="15"/>
        <v>0.88893102308305627</v>
      </c>
      <c r="N113" s="172">
        <v>66924</v>
      </c>
      <c r="O113" s="172">
        <v>58663</v>
      </c>
      <c r="P113" s="200">
        <f t="shared" si="16"/>
        <v>0.87656147271531892</v>
      </c>
      <c r="Q113" s="200">
        <f t="shared" si="17"/>
        <v>0.53675811368119053</v>
      </c>
      <c r="R113" s="200">
        <f t="shared" si="18"/>
        <v>0.55844399365869468</v>
      </c>
      <c r="S113" s="200">
        <f t="shared" si="19"/>
        <v>1.2369550367737348E-2</v>
      </c>
    </row>
    <row r="114" spans="1:19" x14ac:dyDescent="0.25">
      <c r="A114" s="207" t="s">
        <v>98</v>
      </c>
      <c r="B114" s="207">
        <v>12068</v>
      </c>
      <c r="C114" s="172">
        <v>9318</v>
      </c>
      <c r="D114" s="200">
        <f t="shared" si="10"/>
        <v>0.77212462711302621</v>
      </c>
      <c r="E114" s="172">
        <v>11160</v>
      </c>
      <c r="F114" s="172">
        <v>8921</v>
      </c>
      <c r="G114" s="200">
        <f t="shared" si="11"/>
        <v>0.79937275985663081</v>
      </c>
      <c r="H114" s="200">
        <f t="shared" si="12"/>
        <v>8.1362007168458872E-2</v>
      </c>
      <c r="I114" s="200">
        <f t="shared" si="13"/>
        <v>4.4501737473377379E-2</v>
      </c>
      <c r="J114" s="200">
        <f t="shared" si="14"/>
        <v>-2.7248132743604603E-2</v>
      </c>
      <c r="K114" s="172">
        <v>95828</v>
      </c>
      <c r="L114" s="172">
        <v>73062</v>
      </c>
      <c r="M114" s="200">
        <f t="shared" si="15"/>
        <v>0.76242851776098841</v>
      </c>
      <c r="N114" s="172">
        <v>87480</v>
      </c>
      <c r="O114" s="172">
        <v>64130</v>
      </c>
      <c r="P114" s="200">
        <f t="shared" si="16"/>
        <v>0.7330818472793782</v>
      </c>
      <c r="Q114" s="200">
        <f t="shared" si="17"/>
        <v>9.5427526291723908E-2</v>
      </c>
      <c r="R114" s="200">
        <f t="shared" si="18"/>
        <v>0.13927958833619214</v>
      </c>
      <c r="S114" s="200">
        <f t="shared" si="19"/>
        <v>2.9346670481610215E-2</v>
      </c>
    </row>
    <row r="115" spans="1:19" x14ac:dyDescent="0.25">
      <c r="A115" s="207" t="s">
        <v>85</v>
      </c>
      <c r="B115" s="207">
        <v>3692</v>
      </c>
      <c r="C115" s="172">
        <v>3083</v>
      </c>
      <c r="D115" s="200">
        <f t="shared" si="10"/>
        <v>0.83504875406283852</v>
      </c>
      <c r="E115" s="172">
        <v>5112</v>
      </c>
      <c r="F115" s="172">
        <v>4144</v>
      </c>
      <c r="G115" s="200">
        <f t="shared" si="11"/>
        <v>0.81064162754303604</v>
      </c>
      <c r="H115" s="200">
        <f t="shared" si="12"/>
        <v>-0.27777777777777779</v>
      </c>
      <c r="I115" s="200">
        <f t="shared" si="13"/>
        <v>-0.25603281853281856</v>
      </c>
      <c r="J115" s="200">
        <f t="shared" si="14"/>
        <v>2.440712651980248E-2</v>
      </c>
      <c r="K115" s="172">
        <v>34008</v>
      </c>
      <c r="L115" s="172">
        <v>27908</v>
      </c>
      <c r="M115" s="200">
        <f t="shared" si="15"/>
        <v>0.82063043989649498</v>
      </c>
      <c r="N115" s="172">
        <v>50220</v>
      </c>
      <c r="O115" s="172">
        <v>41100</v>
      </c>
      <c r="P115" s="200">
        <f t="shared" si="16"/>
        <v>0.81839904420549581</v>
      </c>
      <c r="Q115" s="200">
        <f t="shared" si="17"/>
        <v>-0.32281959378733571</v>
      </c>
      <c r="R115" s="200">
        <f t="shared" si="18"/>
        <v>-0.32097323600973238</v>
      </c>
      <c r="S115" s="200">
        <f t="shared" si="19"/>
        <v>2.2313956909991717E-3</v>
      </c>
    </row>
    <row r="116" spans="1:19" ht="14.25" thickBot="1" x14ac:dyDescent="0.3">
      <c r="A116" s="207" t="s">
        <v>84</v>
      </c>
      <c r="B116" s="207">
        <v>0</v>
      </c>
      <c r="C116" s="172">
        <v>0</v>
      </c>
      <c r="D116" s="200" t="str">
        <f t="shared" si="10"/>
        <v/>
      </c>
      <c r="E116" s="172">
        <v>0</v>
      </c>
      <c r="F116" s="172">
        <v>0</v>
      </c>
      <c r="G116" s="200" t="str">
        <f t="shared" si="11"/>
        <v/>
      </c>
      <c r="H116" s="200" t="str">
        <f t="shared" si="12"/>
        <v/>
      </c>
      <c r="I116" s="200" t="str">
        <f t="shared" si="13"/>
        <v/>
      </c>
      <c r="J116" s="200" t="str">
        <f t="shared" si="14"/>
        <v/>
      </c>
      <c r="K116" s="172">
        <v>5282</v>
      </c>
      <c r="L116" s="172">
        <v>4657</v>
      </c>
      <c r="M116" s="200">
        <f t="shared" si="15"/>
        <v>0.88167360848163578</v>
      </c>
      <c r="N116" s="172">
        <v>1800</v>
      </c>
      <c r="O116" s="172">
        <v>1412</v>
      </c>
      <c r="P116" s="200">
        <f t="shared" si="16"/>
        <v>0.7844444444444445</v>
      </c>
      <c r="Q116" s="200">
        <f t="shared" si="17"/>
        <v>1.9344444444444444</v>
      </c>
      <c r="R116" s="200">
        <f t="shared" si="18"/>
        <v>2.298158640226629</v>
      </c>
      <c r="S116" s="200">
        <f t="shared" si="19"/>
        <v>9.7229164037191285E-2</v>
      </c>
    </row>
    <row r="117" spans="1:19" ht="16.5" thickTop="1" thickBot="1" x14ac:dyDescent="0.3">
      <c r="A117" s="201" t="s">
        <v>135</v>
      </c>
      <c r="B117" s="284">
        <v>27000</v>
      </c>
      <c r="C117" s="202">
        <v>23956</v>
      </c>
      <c r="D117" s="203">
        <f t="shared" si="10"/>
        <v>0.8872592592592593</v>
      </c>
      <c r="E117" s="204">
        <v>15792</v>
      </c>
      <c r="F117" s="202">
        <v>13447</v>
      </c>
      <c r="G117" s="203">
        <f t="shared" si="11"/>
        <v>0.85150709219858156</v>
      </c>
      <c r="H117" s="203">
        <f t="shared" si="12"/>
        <v>0.70972644376899696</v>
      </c>
      <c r="I117" s="203">
        <f t="shared" si="13"/>
        <v>0.78151260504201692</v>
      </c>
      <c r="J117" s="205">
        <f t="shared" si="14"/>
        <v>3.5752167060677742E-2</v>
      </c>
      <c r="K117" s="206">
        <v>200065</v>
      </c>
      <c r="L117" s="202">
        <v>171685</v>
      </c>
      <c r="M117" s="203">
        <f t="shared" si="15"/>
        <v>0.85814610251668211</v>
      </c>
      <c r="N117" s="204">
        <v>128322</v>
      </c>
      <c r="O117" s="202">
        <v>110668</v>
      </c>
      <c r="P117" s="203">
        <f t="shared" si="16"/>
        <v>0.86242421408643877</v>
      </c>
      <c r="Q117" s="203">
        <f t="shared" si="17"/>
        <v>0.55908573744174817</v>
      </c>
      <c r="R117" s="203">
        <f t="shared" si="18"/>
        <v>0.55135179094227782</v>
      </c>
      <c r="S117" s="205">
        <f t="shared" si="19"/>
        <v>-4.2781115697566596E-3</v>
      </c>
    </row>
    <row r="118" spans="1:19" ht="14.25" thickTop="1" x14ac:dyDescent="0.25">
      <c r="A118" s="207" t="s">
        <v>84</v>
      </c>
      <c r="B118" s="207">
        <v>17760</v>
      </c>
      <c r="C118" s="172">
        <v>16950</v>
      </c>
      <c r="D118" s="200">
        <f t="shared" si="10"/>
        <v>0.95439189189189189</v>
      </c>
      <c r="E118" s="172">
        <v>15792</v>
      </c>
      <c r="F118" s="172">
        <v>13447</v>
      </c>
      <c r="G118" s="200">
        <f t="shared" si="11"/>
        <v>0.85150709219858156</v>
      </c>
      <c r="H118" s="200">
        <f t="shared" si="12"/>
        <v>0.12462006079027366</v>
      </c>
      <c r="I118" s="200">
        <f t="shared" si="13"/>
        <v>0.26050420168067223</v>
      </c>
      <c r="J118" s="200">
        <f t="shared" si="14"/>
        <v>0.10288479969331032</v>
      </c>
      <c r="K118" s="172">
        <v>133757</v>
      </c>
      <c r="L118" s="172">
        <v>122666</v>
      </c>
      <c r="M118" s="200">
        <f t="shared" si="15"/>
        <v>0.91708097520129783</v>
      </c>
      <c r="N118" s="172">
        <v>128322</v>
      </c>
      <c r="O118" s="172">
        <v>110668</v>
      </c>
      <c r="P118" s="200">
        <f t="shared" si="16"/>
        <v>0.86242421408643877</v>
      </c>
      <c r="Q118" s="200">
        <f t="shared" si="17"/>
        <v>4.2354389738314513E-2</v>
      </c>
      <c r="R118" s="200">
        <f t="shared" si="18"/>
        <v>0.1084143564535367</v>
      </c>
      <c r="S118" s="200">
        <f t="shared" si="19"/>
        <v>5.4656761114859065E-2</v>
      </c>
    </row>
    <row r="119" spans="1:19" ht="14.25" thickBot="1" x14ac:dyDescent="0.3">
      <c r="A119" s="207" t="s">
        <v>98</v>
      </c>
      <c r="B119" s="207">
        <v>9240</v>
      </c>
      <c r="C119" s="172">
        <v>7006</v>
      </c>
      <c r="D119" s="200">
        <f t="shared" si="10"/>
        <v>0.75822510822510825</v>
      </c>
      <c r="E119" s="172">
        <v>0</v>
      </c>
      <c r="F119" s="172">
        <v>0</v>
      </c>
      <c r="G119" s="200" t="str">
        <f t="shared" si="11"/>
        <v/>
      </c>
      <c r="H119" s="200" t="str">
        <f t="shared" si="12"/>
        <v/>
      </c>
      <c r="I119" s="200" t="str">
        <f t="shared" si="13"/>
        <v/>
      </c>
      <c r="J119" s="200" t="str">
        <f t="shared" si="14"/>
        <v/>
      </c>
      <c r="K119" s="172">
        <v>66308</v>
      </c>
      <c r="L119" s="172">
        <v>49019</v>
      </c>
      <c r="M119" s="200">
        <f t="shared" si="15"/>
        <v>0.73926223080171327</v>
      </c>
      <c r="N119" s="172">
        <v>0</v>
      </c>
      <c r="O119" s="172">
        <v>0</v>
      </c>
      <c r="P119" s="200" t="str">
        <f t="shared" si="16"/>
        <v/>
      </c>
      <c r="Q119" s="200" t="str">
        <f t="shared" si="17"/>
        <v/>
      </c>
      <c r="R119" s="200" t="str">
        <f t="shared" si="18"/>
        <v/>
      </c>
      <c r="S119" s="200" t="str">
        <f t="shared" si="19"/>
        <v/>
      </c>
    </row>
    <row r="120" spans="1:19" ht="16.5" thickTop="1" thickBot="1" x14ac:dyDescent="0.3">
      <c r="A120" s="201" t="s">
        <v>137</v>
      </c>
      <c r="B120" s="284">
        <v>26254</v>
      </c>
      <c r="C120" s="202">
        <v>23456</v>
      </c>
      <c r="D120" s="203">
        <f t="shared" si="10"/>
        <v>0.89342576369315152</v>
      </c>
      <c r="E120" s="204">
        <v>28281</v>
      </c>
      <c r="F120" s="202">
        <v>24294</v>
      </c>
      <c r="G120" s="203">
        <f t="shared" si="11"/>
        <v>0.85902195820515537</v>
      </c>
      <c r="H120" s="203">
        <f t="shared" si="12"/>
        <v>-7.1673561755242088E-2</v>
      </c>
      <c r="I120" s="203">
        <f t="shared" si="13"/>
        <v>-3.4494113772948087E-2</v>
      </c>
      <c r="J120" s="205">
        <f t="shared" si="14"/>
        <v>3.4403805487996153E-2</v>
      </c>
      <c r="K120" s="206">
        <v>212133</v>
      </c>
      <c r="L120" s="202">
        <v>183265</v>
      </c>
      <c r="M120" s="203">
        <f t="shared" si="15"/>
        <v>0.86391556240660339</v>
      </c>
      <c r="N120" s="204">
        <v>218907</v>
      </c>
      <c r="O120" s="202">
        <v>187343</v>
      </c>
      <c r="P120" s="203">
        <f t="shared" si="16"/>
        <v>0.85581091513747842</v>
      </c>
      <c r="Q120" s="203">
        <f t="shared" si="17"/>
        <v>-3.0944647727117025E-2</v>
      </c>
      <c r="R120" s="203">
        <f t="shared" si="18"/>
        <v>-2.1767560036937583E-2</v>
      </c>
      <c r="S120" s="205">
        <f t="shared" si="19"/>
        <v>8.1046472691249649E-3</v>
      </c>
    </row>
    <row r="121" spans="1:19" ht="14.25" thickTop="1" x14ac:dyDescent="0.25">
      <c r="A121" s="207" t="s">
        <v>84</v>
      </c>
      <c r="B121" s="207">
        <v>26254</v>
      </c>
      <c r="C121" s="172">
        <v>23456</v>
      </c>
      <c r="D121" s="200">
        <f t="shared" si="10"/>
        <v>0.89342576369315152</v>
      </c>
      <c r="E121" s="172">
        <v>25339</v>
      </c>
      <c r="F121" s="172">
        <v>22027</v>
      </c>
      <c r="G121" s="200">
        <f t="shared" si="11"/>
        <v>0.86929239512214374</v>
      </c>
      <c r="H121" s="200">
        <f t="shared" si="12"/>
        <v>3.6110343738900541E-2</v>
      </c>
      <c r="I121" s="200">
        <f t="shared" si="13"/>
        <v>6.4874926226903273E-2</v>
      </c>
      <c r="J121" s="200">
        <f t="shared" si="14"/>
        <v>2.4133368571007785E-2</v>
      </c>
      <c r="K121" s="172">
        <v>206343</v>
      </c>
      <c r="L121" s="172">
        <v>178753</v>
      </c>
      <c r="M121" s="200">
        <f t="shared" si="15"/>
        <v>0.86629059381709095</v>
      </c>
      <c r="N121" s="172">
        <v>196034</v>
      </c>
      <c r="O121" s="172">
        <v>169628</v>
      </c>
      <c r="P121" s="200">
        <f t="shared" si="16"/>
        <v>0.86529887672546602</v>
      </c>
      <c r="Q121" s="200">
        <f t="shared" si="17"/>
        <v>5.2587816399195964E-2</v>
      </c>
      <c r="R121" s="200">
        <f t="shared" si="18"/>
        <v>5.3794184922300481E-2</v>
      </c>
      <c r="S121" s="200">
        <f t="shared" si="19"/>
        <v>9.9171709162493293E-4</v>
      </c>
    </row>
    <row r="122" spans="1:19" ht="14.25" thickBot="1" x14ac:dyDescent="0.3">
      <c r="A122" s="207" t="s">
        <v>360</v>
      </c>
      <c r="B122" s="207">
        <v>0</v>
      </c>
      <c r="C122" s="172">
        <v>0</v>
      </c>
      <c r="D122" s="200" t="str">
        <f t="shared" si="10"/>
        <v/>
      </c>
      <c r="E122" s="172">
        <v>2942</v>
      </c>
      <c r="F122" s="172">
        <v>2267</v>
      </c>
      <c r="G122" s="200">
        <f t="shared" si="11"/>
        <v>0.77056424201223661</v>
      </c>
      <c r="H122" s="200">
        <f t="shared" si="12"/>
        <v>-1</v>
      </c>
      <c r="I122" s="200">
        <f t="shared" si="13"/>
        <v>-1</v>
      </c>
      <c r="J122" s="200" t="str">
        <f t="shared" si="14"/>
        <v/>
      </c>
      <c r="K122" s="172">
        <v>5790</v>
      </c>
      <c r="L122" s="172">
        <v>4512</v>
      </c>
      <c r="M122" s="200">
        <f t="shared" si="15"/>
        <v>0.7792746113989637</v>
      </c>
      <c r="N122" s="172">
        <v>22873</v>
      </c>
      <c r="O122" s="172">
        <v>17715</v>
      </c>
      <c r="P122" s="200">
        <f t="shared" si="16"/>
        <v>0.77449394482577716</v>
      </c>
      <c r="Q122" s="200">
        <f t="shared" si="17"/>
        <v>-0.74686311371486025</v>
      </c>
      <c r="R122" s="200">
        <f t="shared" si="18"/>
        <v>-0.74530059271803561</v>
      </c>
      <c r="S122" s="200">
        <f t="shared" si="19"/>
        <v>4.7806665731865428E-3</v>
      </c>
    </row>
    <row r="123" spans="1:19" ht="16.5" thickTop="1" thickBot="1" x14ac:dyDescent="0.3">
      <c r="A123" s="201" t="s">
        <v>136</v>
      </c>
      <c r="B123" s="284">
        <v>25163</v>
      </c>
      <c r="C123" s="202">
        <v>21205</v>
      </c>
      <c r="D123" s="203">
        <f t="shared" si="10"/>
        <v>0.84270555975042727</v>
      </c>
      <c r="E123" s="204">
        <v>18180</v>
      </c>
      <c r="F123" s="202">
        <v>16212</v>
      </c>
      <c r="G123" s="203">
        <f t="shared" si="11"/>
        <v>0.89174917491749173</v>
      </c>
      <c r="H123" s="203">
        <f t="shared" si="12"/>
        <v>0.38410341034103412</v>
      </c>
      <c r="I123" s="203">
        <f t="shared" si="13"/>
        <v>0.30798174191956584</v>
      </c>
      <c r="J123" s="205">
        <f t="shared" si="14"/>
        <v>-4.9043615167064458E-2</v>
      </c>
      <c r="K123" s="206">
        <v>197555</v>
      </c>
      <c r="L123" s="202">
        <v>163610</v>
      </c>
      <c r="M123" s="203">
        <f t="shared" si="15"/>
        <v>0.82817443243653666</v>
      </c>
      <c r="N123" s="204">
        <v>132693</v>
      </c>
      <c r="O123" s="202">
        <v>113575</v>
      </c>
      <c r="P123" s="203">
        <f t="shared" si="16"/>
        <v>0.85592307054629857</v>
      </c>
      <c r="Q123" s="203">
        <f t="shared" si="17"/>
        <v>0.48881252213756565</v>
      </c>
      <c r="R123" s="203">
        <f t="shared" si="18"/>
        <v>0.44054589478318285</v>
      </c>
      <c r="S123" s="205">
        <f t="shared" si="19"/>
        <v>-2.7748638109761914E-2</v>
      </c>
    </row>
    <row r="124" spans="1:19" ht="14.25" thickTop="1" x14ac:dyDescent="0.25">
      <c r="A124" s="207" t="s">
        <v>84</v>
      </c>
      <c r="B124" s="207">
        <v>12439</v>
      </c>
      <c r="C124" s="172">
        <v>11058</v>
      </c>
      <c r="D124" s="200">
        <f t="shared" si="10"/>
        <v>0.88897821368277197</v>
      </c>
      <c r="E124" s="172">
        <v>8958</v>
      </c>
      <c r="F124" s="172">
        <v>8636</v>
      </c>
      <c r="G124" s="200">
        <f t="shared" si="11"/>
        <v>0.96405447644563513</v>
      </c>
      <c r="H124" s="200">
        <f t="shared" si="12"/>
        <v>0.38859120339361475</v>
      </c>
      <c r="I124" s="200">
        <f t="shared" si="13"/>
        <v>0.28045391384900409</v>
      </c>
      <c r="J124" s="200">
        <f t="shared" si="14"/>
        <v>-7.5076262762863166E-2</v>
      </c>
      <c r="K124" s="172">
        <v>99949</v>
      </c>
      <c r="L124" s="172">
        <v>85868</v>
      </c>
      <c r="M124" s="200">
        <f t="shared" si="15"/>
        <v>0.85911815025663085</v>
      </c>
      <c r="N124" s="172">
        <v>76795</v>
      </c>
      <c r="O124" s="172">
        <v>67879</v>
      </c>
      <c r="P124" s="200">
        <f t="shared" si="16"/>
        <v>0.88389869132104959</v>
      </c>
      <c r="Q124" s="200">
        <f t="shared" si="17"/>
        <v>0.3015040041669379</v>
      </c>
      <c r="R124" s="200">
        <f t="shared" si="18"/>
        <v>0.26501568968311262</v>
      </c>
      <c r="S124" s="200">
        <f t="shared" si="19"/>
        <v>-2.4780541064418737E-2</v>
      </c>
    </row>
    <row r="125" spans="1:19" x14ac:dyDescent="0.25">
      <c r="A125" s="207" t="s">
        <v>103</v>
      </c>
      <c r="B125" s="207">
        <v>9600</v>
      </c>
      <c r="C125" s="172">
        <v>7459</v>
      </c>
      <c r="D125" s="200">
        <f t="shared" si="10"/>
        <v>0.77697916666666667</v>
      </c>
      <c r="E125" s="172">
        <v>6666</v>
      </c>
      <c r="F125" s="172">
        <v>5548</v>
      </c>
      <c r="G125" s="200">
        <f t="shared" si="11"/>
        <v>0.8322832283228323</v>
      </c>
      <c r="H125" s="200">
        <f t="shared" si="12"/>
        <v>0.44014401440144013</v>
      </c>
      <c r="I125" s="200">
        <f t="shared" si="13"/>
        <v>0.34444844989185297</v>
      </c>
      <c r="J125" s="200">
        <f t="shared" si="14"/>
        <v>-5.5304061656165637E-2</v>
      </c>
      <c r="K125" s="172">
        <v>75810</v>
      </c>
      <c r="L125" s="172">
        <v>59683</v>
      </c>
      <c r="M125" s="200">
        <f t="shared" si="15"/>
        <v>0.78727080860044851</v>
      </c>
      <c r="N125" s="172">
        <v>48372</v>
      </c>
      <c r="O125" s="172">
        <v>39753</v>
      </c>
      <c r="P125" s="200">
        <f t="shared" si="16"/>
        <v>0.82181840734309108</v>
      </c>
      <c r="Q125" s="200">
        <f t="shared" si="17"/>
        <v>0.56722897544033746</v>
      </c>
      <c r="R125" s="200">
        <f t="shared" si="18"/>
        <v>0.50134581037909087</v>
      </c>
      <c r="S125" s="200">
        <f t="shared" si="19"/>
        <v>-3.4547598742642571E-2</v>
      </c>
    </row>
    <row r="126" spans="1:19" ht="14.25" thickBot="1" x14ac:dyDescent="0.3">
      <c r="A126" s="207" t="s">
        <v>85</v>
      </c>
      <c r="B126" s="207">
        <v>3124</v>
      </c>
      <c r="C126" s="172">
        <v>2688</v>
      </c>
      <c r="D126" s="200">
        <f t="shared" si="10"/>
        <v>0.86043533930857874</v>
      </c>
      <c r="E126" s="172">
        <v>2556</v>
      </c>
      <c r="F126" s="172">
        <v>2028</v>
      </c>
      <c r="G126" s="200">
        <f t="shared" si="11"/>
        <v>0.79342723004694837</v>
      </c>
      <c r="H126" s="200">
        <f t="shared" si="12"/>
        <v>0.22222222222222232</v>
      </c>
      <c r="I126" s="200">
        <f t="shared" si="13"/>
        <v>0.32544378698224863</v>
      </c>
      <c r="J126" s="200">
        <f t="shared" si="14"/>
        <v>6.7008109261630366E-2</v>
      </c>
      <c r="K126" s="172">
        <v>21796</v>
      </c>
      <c r="L126" s="172">
        <v>18059</v>
      </c>
      <c r="M126" s="200">
        <f t="shared" si="15"/>
        <v>0.82854652229766934</v>
      </c>
      <c r="N126" s="172">
        <v>7526</v>
      </c>
      <c r="O126" s="172">
        <v>5943</v>
      </c>
      <c r="P126" s="200">
        <f t="shared" si="16"/>
        <v>0.78966250332181764</v>
      </c>
      <c r="Q126" s="200">
        <f t="shared" si="17"/>
        <v>1.896093542386394</v>
      </c>
      <c r="R126" s="200">
        <f t="shared" si="18"/>
        <v>2.0387009927645972</v>
      </c>
      <c r="S126" s="200">
        <f t="shared" si="19"/>
        <v>3.8884018975851697E-2</v>
      </c>
    </row>
    <row r="127" spans="1:19" ht="16.5" thickTop="1" thickBot="1" x14ac:dyDescent="0.3">
      <c r="A127" s="201" t="s">
        <v>139</v>
      </c>
      <c r="B127" s="284">
        <v>24092</v>
      </c>
      <c r="C127" s="202">
        <v>19380</v>
      </c>
      <c r="D127" s="203">
        <f t="shared" si="10"/>
        <v>0.80441640378548895</v>
      </c>
      <c r="E127" s="204">
        <v>19592</v>
      </c>
      <c r="F127" s="202">
        <v>15571</v>
      </c>
      <c r="G127" s="203">
        <f t="shared" si="11"/>
        <v>0.79476316864026131</v>
      </c>
      <c r="H127" s="203">
        <f t="shared" si="12"/>
        <v>0.22968558595345034</v>
      </c>
      <c r="I127" s="203">
        <f t="shared" si="13"/>
        <v>0.24462141159848438</v>
      </c>
      <c r="J127" s="205">
        <f t="shared" si="14"/>
        <v>9.6532351452276455E-3</v>
      </c>
      <c r="K127" s="206">
        <v>170863</v>
      </c>
      <c r="L127" s="202">
        <v>136002</v>
      </c>
      <c r="M127" s="203">
        <f t="shared" si="15"/>
        <v>0.79597104112651662</v>
      </c>
      <c r="N127" s="204">
        <v>152927</v>
      </c>
      <c r="O127" s="202">
        <v>119488</v>
      </c>
      <c r="P127" s="203">
        <f t="shared" si="16"/>
        <v>0.78134011652618574</v>
      </c>
      <c r="Q127" s="203">
        <f t="shared" si="17"/>
        <v>0.11728471754497249</v>
      </c>
      <c r="R127" s="203">
        <f t="shared" si="18"/>
        <v>0.13820634708087831</v>
      </c>
      <c r="S127" s="205">
        <f t="shared" si="19"/>
        <v>1.4630924600330886E-2</v>
      </c>
    </row>
    <row r="128" spans="1:19" ht="14.25" thickTop="1" x14ac:dyDescent="0.25">
      <c r="A128" s="207" t="s">
        <v>368</v>
      </c>
      <c r="B128" s="207">
        <v>14652</v>
      </c>
      <c r="C128" s="172">
        <v>12166</v>
      </c>
      <c r="D128" s="200">
        <f t="shared" si="10"/>
        <v>0.83033033033033032</v>
      </c>
      <c r="E128" s="172">
        <v>0</v>
      </c>
      <c r="F128" s="172">
        <v>0</v>
      </c>
      <c r="G128" s="200" t="str">
        <f t="shared" si="11"/>
        <v/>
      </c>
      <c r="H128" s="200" t="str">
        <f t="shared" si="12"/>
        <v/>
      </c>
      <c r="I128" s="200" t="str">
        <f t="shared" si="13"/>
        <v/>
      </c>
      <c r="J128" s="200" t="str">
        <f t="shared" si="14"/>
        <v/>
      </c>
      <c r="K128" s="172">
        <v>57013</v>
      </c>
      <c r="L128" s="172">
        <v>47793</v>
      </c>
      <c r="M128" s="200">
        <f t="shared" si="15"/>
        <v>0.83828249697437429</v>
      </c>
      <c r="N128" s="172">
        <v>0</v>
      </c>
      <c r="O128" s="172">
        <v>0</v>
      </c>
      <c r="P128" s="200" t="str">
        <f t="shared" si="16"/>
        <v/>
      </c>
      <c r="Q128" s="200" t="str">
        <f t="shared" si="17"/>
        <v/>
      </c>
      <c r="R128" s="200" t="str">
        <f t="shared" si="18"/>
        <v/>
      </c>
      <c r="S128" s="200" t="str">
        <f t="shared" si="19"/>
        <v/>
      </c>
    </row>
    <row r="129" spans="1:19" x14ac:dyDescent="0.25">
      <c r="A129" s="207" t="s">
        <v>359</v>
      </c>
      <c r="B129" s="207">
        <v>9304</v>
      </c>
      <c r="C129" s="172">
        <v>7100</v>
      </c>
      <c r="D129" s="200">
        <f t="shared" si="10"/>
        <v>0.76311263972484955</v>
      </c>
      <c r="E129" s="172">
        <v>8787</v>
      </c>
      <c r="F129" s="172">
        <v>6723</v>
      </c>
      <c r="G129" s="200">
        <f t="shared" si="11"/>
        <v>0.7651075452372823</v>
      </c>
      <c r="H129" s="200">
        <f t="shared" si="12"/>
        <v>5.8836918174576036E-2</v>
      </c>
      <c r="I129" s="200">
        <f t="shared" si="13"/>
        <v>5.6076156477762984E-2</v>
      </c>
      <c r="J129" s="200">
        <f t="shared" si="14"/>
        <v>-1.9949055124327542E-3</v>
      </c>
      <c r="K129" s="172">
        <v>69176</v>
      </c>
      <c r="L129" s="172">
        <v>50487</v>
      </c>
      <c r="M129" s="200">
        <f t="shared" si="15"/>
        <v>0.72983404649011219</v>
      </c>
      <c r="N129" s="172">
        <v>71051</v>
      </c>
      <c r="O129" s="172">
        <v>48707</v>
      </c>
      <c r="P129" s="200">
        <f t="shared" si="16"/>
        <v>0.68552166753458788</v>
      </c>
      <c r="Q129" s="200">
        <f t="shared" si="17"/>
        <v>-2.638949486988218E-2</v>
      </c>
      <c r="R129" s="200">
        <f t="shared" si="18"/>
        <v>3.6545055125546622E-2</v>
      </c>
      <c r="S129" s="200">
        <f t="shared" si="19"/>
        <v>4.4312378955524312E-2</v>
      </c>
    </row>
    <row r="130" spans="1:19" ht="14.25" thickBot="1" x14ac:dyDescent="0.3">
      <c r="A130" s="207" t="s">
        <v>84</v>
      </c>
      <c r="B130" s="207">
        <v>136</v>
      </c>
      <c r="C130" s="172">
        <v>114</v>
      </c>
      <c r="D130" s="200">
        <f t="shared" si="10"/>
        <v>0.83823529411764708</v>
      </c>
      <c r="E130" s="172">
        <v>10805</v>
      </c>
      <c r="F130" s="172">
        <v>8848</v>
      </c>
      <c r="G130" s="200">
        <f t="shared" si="11"/>
        <v>0.81888014807959275</v>
      </c>
      <c r="H130" s="200">
        <f t="shared" si="12"/>
        <v>-0.98741323461360486</v>
      </c>
      <c r="I130" s="200">
        <f t="shared" si="13"/>
        <v>-0.98711573236889694</v>
      </c>
      <c r="J130" s="200">
        <f t="shared" si="14"/>
        <v>1.9355146038054327E-2</v>
      </c>
      <c r="K130" s="172">
        <v>44674</v>
      </c>
      <c r="L130" s="172">
        <v>37722</v>
      </c>
      <c r="M130" s="200">
        <f t="shared" si="15"/>
        <v>0.84438375789049558</v>
      </c>
      <c r="N130" s="172">
        <v>81876</v>
      </c>
      <c r="O130" s="172">
        <v>70781</v>
      </c>
      <c r="P130" s="200">
        <f t="shared" si="16"/>
        <v>0.86449020469978988</v>
      </c>
      <c r="Q130" s="200">
        <f t="shared" si="17"/>
        <v>-0.4543700229615516</v>
      </c>
      <c r="R130" s="200">
        <f t="shared" si="18"/>
        <v>-0.46706036930814765</v>
      </c>
      <c r="S130" s="200">
        <f t="shared" si="19"/>
        <v>-2.0106446809294298E-2</v>
      </c>
    </row>
    <row r="131" spans="1:19" ht="16.5" thickTop="1" thickBot="1" x14ac:dyDescent="0.3">
      <c r="A131" s="201" t="s">
        <v>138</v>
      </c>
      <c r="B131" s="284">
        <v>23456</v>
      </c>
      <c r="C131" s="202">
        <v>19807</v>
      </c>
      <c r="D131" s="203">
        <f t="shared" si="10"/>
        <v>0.84443212824010916</v>
      </c>
      <c r="E131" s="204">
        <v>23418</v>
      </c>
      <c r="F131" s="202">
        <v>18481</v>
      </c>
      <c r="G131" s="203">
        <f t="shared" si="11"/>
        <v>0.78917926381416004</v>
      </c>
      <c r="H131" s="203">
        <f t="shared" si="12"/>
        <v>1.6226834059269724E-3</v>
      </c>
      <c r="I131" s="203">
        <f t="shared" si="13"/>
        <v>7.1749364211893374E-2</v>
      </c>
      <c r="J131" s="205">
        <f t="shared" si="14"/>
        <v>5.5252864425949122E-2</v>
      </c>
      <c r="K131" s="206">
        <v>188031</v>
      </c>
      <c r="L131" s="202">
        <v>151412</v>
      </c>
      <c r="M131" s="203">
        <f t="shared" si="15"/>
        <v>0.80525019810563148</v>
      </c>
      <c r="N131" s="204">
        <v>178718</v>
      </c>
      <c r="O131" s="202">
        <v>143654</v>
      </c>
      <c r="P131" s="203">
        <f t="shared" si="16"/>
        <v>0.80380263879407787</v>
      </c>
      <c r="Q131" s="203">
        <f t="shared" si="17"/>
        <v>5.2110028088944604E-2</v>
      </c>
      <c r="R131" s="203">
        <f t="shared" si="18"/>
        <v>5.4004761440683779E-2</v>
      </c>
      <c r="S131" s="205">
        <f t="shared" si="19"/>
        <v>1.4475593115536034E-3</v>
      </c>
    </row>
    <row r="132" spans="1:19" ht="14.25" thickTop="1" x14ac:dyDescent="0.25">
      <c r="A132" s="207" t="s">
        <v>360</v>
      </c>
      <c r="B132" s="207">
        <v>12678</v>
      </c>
      <c r="C132" s="172">
        <v>11219</v>
      </c>
      <c r="D132" s="200">
        <f t="shared" si="10"/>
        <v>0.88491875690171951</v>
      </c>
      <c r="E132" s="172">
        <v>12195</v>
      </c>
      <c r="F132" s="172">
        <v>10222</v>
      </c>
      <c r="G132" s="200">
        <f t="shared" si="11"/>
        <v>0.83821238212382121</v>
      </c>
      <c r="H132" s="200">
        <f t="shared" si="12"/>
        <v>3.9606396063960547E-2</v>
      </c>
      <c r="I132" s="200">
        <f t="shared" si="13"/>
        <v>9.7534729015848143E-2</v>
      </c>
      <c r="J132" s="200">
        <f t="shared" si="14"/>
        <v>4.6706374777898296E-2</v>
      </c>
      <c r="K132" s="172">
        <v>96377</v>
      </c>
      <c r="L132" s="172">
        <v>82544</v>
      </c>
      <c r="M132" s="200">
        <f t="shared" si="15"/>
        <v>0.85646990464529915</v>
      </c>
      <c r="N132" s="172">
        <v>95288</v>
      </c>
      <c r="O132" s="172">
        <v>81225</v>
      </c>
      <c r="P132" s="200">
        <f t="shared" si="16"/>
        <v>0.85241583410293009</v>
      </c>
      <c r="Q132" s="200">
        <f t="shared" si="17"/>
        <v>1.1428511459995017E-2</v>
      </c>
      <c r="R132" s="200">
        <f t="shared" si="18"/>
        <v>1.6238842720837088E-2</v>
      </c>
      <c r="S132" s="200">
        <f t="shared" si="19"/>
        <v>4.0540705423690593E-3</v>
      </c>
    </row>
    <row r="133" spans="1:19" x14ac:dyDescent="0.25">
      <c r="A133" s="207" t="s">
        <v>359</v>
      </c>
      <c r="B133" s="207">
        <v>10778</v>
      </c>
      <c r="C133" s="172">
        <v>8588</v>
      </c>
      <c r="D133" s="200">
        <f t="shared" si="10"/>
        <v>0.79680831323065504</v>
      </c>
      <c r="E133" s="172">
        <v>10232</v>
      </c>
      <c r="F133" s="172">
        <v>7587</v>
      </c>
      <c r="G133" s="200">
        <f t="shared" si="11"/>
        <v>0.74149726348709932</v>
      </c>
      <c r="H133" s="200">
        <f t="shared" si="12"/>
        <v>5.3362001563721728E-2</v>
      </c>
      <c r="I133" s="200">
        <f t="shared" si="13"/>
        <v>0.13193620666930284</v>
      </c>
      <c r="J133" s="200">
        <f t="shared" si="14"/>
        <v>5.5311049743555718E-2</v>
      </c>
      <c r="K133" s="172">
        <v>88821</v>
      </c>
      <c r="L133" s="172">
        <v>66957</v>
      </c>
      <c r="M133" s="200">
        <f t="shared" si="15"/>
        <v>0.75384199682507513</v>
      </c>
      <c r="N133" s="172">
        <v>74433</v>
      </c>
      <c r="O133" s="172">
        <v>56855</v>
      </c>
      <c r="P133" s="200">
        <f t="shared" si="16"/>
        <v>0.76384130694718744</v>
      </c>
      <c r="Q133" s="200">
        <f t="shared" si="17"/>
        <v>0.19330135826850992</v>
      </c>
      <c r="R133" s="200">
        <f t="shared" si="18"/>
        <v>0.17768006331896924</v>
      </c>
      <c r="S133" s="200">
        <f t="shared" si="19"/>
        <v>-9.9993101221123037E-3</v>
      </c>
    </row>
    <row r="134" spans="1:19" ht="14.25" thickBot="1" x14ac:dyDescent="0.3">
      <c r="A134" s="207" t="s">
        <v>363</v>
      </c>
      <c r="B134" s="207">
        <v>0</v>
      </c>
      <c r="C134" s="172">
        <v>0</v>
      </c>
      <c r="D134" s="200" t="str">
        <f t="shared" si="10"/>
        <v/>
      </c>
      <c r="E134" s="172">
        <v>991</v>
      </c>
      <c r="F134" s="172">
        <v>672</v>
      </c>
      <c r="G134" s="200">
        <f t="shared" si="11"/>
        <v>0.67810292633703328</v>
      </c>
      <c r="H134" s="200">
        <f t="shared" si="12"/>
        <v>-1</v>
      </c>
      <c r="I134" s="200">
        <f t="shared" si="13"/>
        <v>-1</v>
      </c>
      <c r="J134" s="200" t="str">
        <f t="shared" si="14"/>
        <v/>
      </c>
      <c r="K134" s="172">
        <v>2833</v>
      </c>
      <c r="L134" s="172">
        <v>1911</v>
      </c>
      <c r="M134" s="200">
        <f t="shared" si="15"/>
        <v>0.67454994705259441</v>
      </c>
      <c r="N134" s="172">
        <v>8997</v>
      </c>
      <c r="O134" s="172">
        <v>5574</v>
      </c>
      <c r="P134" s="200">
        <f t="shared" si="16"/>
        <v>0.61953984661553851</v>
      </c>
      <c r="Q134" s="200">
        <f t="shared" si="17"/>
        <v>-0.68511726130932527</v>
      </c>
      <c r="R134" s="200">
        <f t="shared" si="18"/>
        <v>-0.65715823466092571</v>
      </c>
      <c r="S134" s="200">
        <f t="shared" si="19"/>
        <v>5.5010100437055898E-2</v>
      </c>
    </row>
    <row r="135" spans="1:19" ht="16.5" thickTop="1" thickBot="1" x14ac:dyDescent="0.3">
      <c r="A135" s="201" t="s">
        <v>141</v>
      </c>
      <c r="B135" s="284">
        <v>23088</v>
      </c>
      <c r="C135" s="202">
        <v>20258</v>
      </c>
      <c r="D135" s="203">
        <f t="shared" si="10"/>
        <v>0.87742550242550243</v>
      </c>
      <c r="E135" s="204">
        <v>18809</v>
      </c>
      <c r="F135" s="202">
        <v>16065</v>
      </c>
      <c r="G135" s="203">
        <f t="shared" si="11"/>
        <v>0.85411239300334951</v>
      </c>
      <c r="H135" s="203">
        <f t="shared" si="12"/>
        <v>0.22749747461321701</v>
      </c>
      <c r="I135" s="203">
        <f t="shared" si="13"/>
        <v>0.26100217864923758</v>
      </c>
      <c r="J135" s="205">
        <f t="shared" si="14"/>
        <v>2.3313109422152922E-2</v>
      </c>
      <c r="K135" s="206">
        <v>149198</v>
      </c>
      <c r="L135" s="202">
        <v>128834</v>
      </c>
      <c r="M135" s="203">
        <f t="shared" si="15"/>
        <v>0.86351023472164501</v>
      </c>
      <c r="N135" s="204">
        <v>136027</v>
      </c>
      <c r="O135" s="202">
        <v>111172</v>
      </c>
      <c r="P135" s="203">
        <f t="shared" si="16"/>
        <v>0.81727892256684331</v>
      </c>
      <c r="Q135" s="203">
        <f t="shared" si="17"/>
        <v>9.6826365353937183E-2</v>
      </c>
      <c r="R135" s="203">
        <f t="shared" si="18"/>
        <v>0.15887093872557845</v>
      </c>
      <c r="S135" s="205">
        <f t="shared" si="19"/>
        <v>4.6231312154801696E-2</v>
      </c>
    </row>
    <row r="136" spans="1:19" ht="14.25" thickTop="1" x14ac:dyDescent="0.25">
      <c r="A136" s="207" t="s">
        <v>98</v>
      </c>
      <c r="B136" s="207">
        <v>23088</v>
      </c>
      <c r="C136" s="172">
        <v>20258</v>
      </c>
      <c r="D136" s="200">
        <f t="shared" si="10"/>
        <v>0.87742550242550243</v>
      </c>
      <c r="E136" s="172">
        <v>15480</v>
      </c>
      <c r="F136" s="172">
        <v>13147</v>
      </c>
      <c r="G136" s="200">
        <f t="shared" si="11"/>
        <v>0.84928940568475453</v>
      </c>
      <c r="H136" s="200">
        <f t="shared" si="12"/>
        <v>0.49147286821705416</v>
      </c>
      <c r="I136" s="200">
        <f t="shared" si="13"/>
        <v>0.54088385182931464</v>
      </c>
      <c r="J136" s="200">
        <f t="shared" si="14"/>
        <v>2.8136096740747907E-2</v>
      </c>
      <c r="K136" s="172">
        <v>135272</v>
      </c>
      <c r="L136" s="172">
        <v>116516</v>
      </c>
      <c r="M136" s="200">
        <f t="shared" si="15"/>
        <v>0.86134602874208999</v>
      </c>
      <c r="N136" s="172">
        <v>117000</v>
      </c>
      <c r="O136" s="172">
        <v>94597</v>
      </c>
      <c r="P136" s="200">
        <f t="shared" si="16"/>
        <v>0.8085213675213675</v>
      </c>
      <c r="Q136" s="200">
        <f t="shared" si="17"/>
        <v>0.15617094017094013</v>
      </c>
      <c r="R136" s="200">
        <f t="shared" si="18"/>
        <v>0.23170925082190763</v>
      </c>
      <c r="S136" s="200">
        <f t="shared" si="19"/>
        <v>5.2824661220722491E-2</v>
      </c>
    </row>
    <row r="137" spans="1:19" ht="14.25" thickBot="1" x14ac:dyDescent="0.3">
      <c r="A137" s="207" t="s">
        <v>84</v>
      </c>
      <c r="B137" s="207">
        <v>0</v>
      </c>
      <c r="C137" s="172">
        <v>0</v>
      </c>
      <c r="D137" s="200" t="str">
        <f t="shared" ref="D137:D200" si="20">IFERROR(C137/B137,"")</f>
        <v/>
      </c>
      <c r="E137" s="172">
        <v>3329</v>
      </c>
      <c r="F137" s="172">
        <v>2918</v>
      </c>
      <c r="G137" s="200">
        <f t="shared" ref="G137:G200" si="21">IFERROR(F137/E137,"")</f>
        <v>0.87653950135175729</v>
      </c>
      <c r="H137" s="200">
        <f t="shared" ref="H137:H200" si="22">IFERROR(B137/E137-1,"")</f>
        <v>-1</v>
      </c>
      <c r="I137" s="200">
        <f t="shared" ref="I137:I200" si="23">IFERROR(C137/F137-1,"")</f>
        <v>-1</v>
      </c>
      <c r="J137" s="200" t="str">
        <f t="shared" ref="J137:J200" si="24">IFERROR(D137-G137,"")</f>
        <v/>
      </c>
      <c r="K137" s="172">
        <v>13926</v>
      </c>
      <c r="L137" s="172">
        <v>12318</v>
      </c>
      <c r="M137" s="200">
        <f t="shared" ref="M137:M200" si="25">IFERROR(L137/K137,"")</f>
        <v>0.88453252908229207</v>
      </c>
      <c r="N137" s="172">
        <v>19027</v>
      </c>
      <c r="O137" s="172">
        <v>16575</v>
      </c>
      <c r="P137" s="200">
        <f t="shared" ref="P137:P200" si="26">IFERROR(O137/N137,"")</f>
        <v>0.871130498764913</v>
      </c>
      <c r="Q137" s="200">
        <f t="shared" ref="Q137:Q200" si="27">IFERROR(K137/N137-1,"")</f>
        <v>-0.26809271035896354</v>
      </c>
      <c r="R137" s="200">
        <f t="shared" ref="R137:R200" si="28">IFERROR(L137/O137-1,"")</f>
        <v>-0.25683257918552038</v>
      </c>
      <c r="S137" s="200">
        <f t="shared" ref="S137:S200" si="29">IFERROR(M137-P137,"")</f>
        <v>1.3402030317379077E-2</v>
      </c>
    </row>
    <row r="138" spans="1:19" ht="16.5" thickTop="1" thickBot="1" x14ac:dyDescent="0.3">
      <c r="A138" s="201" t="s">
        <v>140</v>
      </c>
      <c r="B138" s="284">
        <v>21126</v>
      </c>
      <c r="C138" s="202">
        <v>17749</v>
      </c>
      <c r="D138" s="203">
        <f t="shared" si="20"/>
        <v>0.8401495787181672</v>
      </c>
      <c r="E138" s="204">
        <v>20447</v>
      </c>
      <c r="F138" s="202">
        <v>16483</v>
      </c>
      <c r="G138" s="203">
        <f t="shared" si="21"/>
        <v>0.80613292903604439</v>
      </c>
      <c r="H138" s="203">
        <f t="shared" si="22"/>
        <v>3.3207805546045854E-2</v>
      </c>
      <c r="I138" s="203">
        <f t="shared" si="23"/>
        <v>7.6806406600740118E-2</v>
      </c>
      <c r="J138" s="205">
        <f t="shared" si="24"/>
        <v>3.4016649682122813E-2</v>
      </c>
      <c r="K138" s="206">
        <v>159619</v>
      </c>
      <c r="L138" s="202">
        <v>128362</v>
      </c>
      <c r="M138" s="203">
        <f t="shared" si="25"/>
        <v>0.80417744754697118</v>
      </c>
      <c r="N138" s="204">
        <v>151633</v>
      </c>
      <c r="O138" s="202">
        <v>118025</v>
      </c>
      <c r="P138" s="203">
        <f t="shared" si="26"/>
        <v>0.77835959190941284</v>
      </c>
      <c r="Q138" s="203">
        <f t="shared" si="27"/>
        <v>5.2666635890604274E-2</v>
      </c>
      <c r="R138" s="203">
        <f t="shared" si="28"/>
        <v>8.7583139165431145E-2</v>
      </c>
      <c r="S138" s="205">
        <f t="shared" si="29"/>
        <v>2.581785563755834E-2</v>
      </c>
    </row>
    <row r="139" spans="1:19" ht="14.25" thickTop="1" x14ac:dyDescent="0.25">
      <c r="A139" s="207" t="s">
        <v>360</v>
      </c>
      <c r="B139" s="207">
        <v>13664</v>
      </c>
      <c r="C139" s="172">
        <v>11897</v>
      </c>
      <c r="D139" s="200">
        <f t="shared" si="20"/>
        <v>0.87068208430913352</v>
      </c>
      <c r="E139" s="172">
        <v>12807</v>
      </c>
      <c r="F139" s="172">
        <v>10879</v>
      </c>
      <c r="G139" s="200">
        <f t="shared" si="21"/>
        <v>0.84945732802373697</v>
      </c>
      <c r="H139" s="200">
        <f t="shared" si="22"/>
        <v>6.6916530022643972E-2</v>
      </c>
      <c r="I139" s="200">
        <f t="shared" si="23"/>
        <v>9.3574777093482941E-2</v>
      </c>
      <c r="J139" s="200">
        <f t="shared" si="24"/>
        <v>2.1224756285396551E-2</v>
      </c>
      <c r="K139" s="172">
        <v>102836</v>
      </c>
      <c r="L139" s="172">
        <v>85523</v>
      </c>
      <c r="M139" s="200">
        <f t="shared" si="25"/>
        <v>0.83164456027072231</v>
      </c>
      <c r="N139" s="172">
        <v>101712</v>
      </c>
      <c r="O139" s="172">
        <v>83455</v>
      </c>
      <c r="P139" s="200">
        <f t="shared" si="26"/>
        <v>0.82050298883120965</v>
      </c>
      <c r="Q139" s="200">
        <f t="shared" si="27"/>
        <v>1.1050810130564637E-2</v>
      </c>
      <c r="R139" s="200">
        <f t="shared" si="28"/>
        <v>2.4779821460667373E-2</v>
      </c>
      <c r="S139" s="200">
        <f t="shared" si="29"/>
        <v>1.1141571439512665E-2</v>
      </c>
    </row>
    <row r="140" spans="1:19" x14ac:dyDescent="0.25">
      <c r="A140" s="207" t="s">
        <v>359</v>
      </c>
      <c r="B140" s="207">
        <v>7462</v>
      </c>
      <c r="C140" s="172">
        <v>5852</v>
      </c>
      <c r="D140" s="200">
        <f t="shared" si="20"/>
        <v>0.78424015009380865</v>
      </c>
      <c r="E140" s="172">
        <v>5583</v>
      </c>
      <c r="F140" s="172">
        <v>4021</v>
      </c>
      <c r="G140" s="200">
        <f t="shared" si="21"/>
        <v>0.72022210281210819</v>
      </c>
      <c r="H140" s="200">
        <f t="shared" si="22"/>
        <v>0.33655740641232312</v>
      </c>
      <c r="I140" s="200">
        <f t="shared" si="23"/>
        <v>0.45535936334245219</v>
      </c>
      <c r="J140" s="200">
        <f t="shared" si="24"/>
        <v>6.4018047281700463E-2</v>
      </c>
      <c r="K140" s="172">
        <v>51570</v>
      </c>
      <c r="L140" s="172">
        <v>39082</v>
      </c>
      <c r="M140" s="200">
        <f t="shared" si="25"/>
        <v>0.75784370758192743</v>
      </c>
      <c r="N140" s="172">
        <v>35963</v>
      </c>
      <c r="O140" s="172">
        <v>24872</v>
      </c>
      <c r="P140" s="200">
        <f t="shared" si="26"/>
        <v>0.69159969969134949</v>
      </c>
      <c r="Q140" s="200">
        <f t="shared" si="27"/>
        <v>0.43397380641214589</v>
      </c>
      <c r="R140" s="200">
        <f t="shared" si="28"/>
        <v>0.5713251849469283</v>
      </c>
      <c r="S140" s="200">
        <f t="shared" si="29"/>
        <v>6.6244007890577938E-2</v>
      </c>
    </row>
    <row r="141" spans="1:19" ht="14.25" thickBot="1" x14ac:dyDescent="0.3">
      <c r="A141" s="207" t="s">
        <v>363</v>
      </c>
      <c r="B141" s="207">
        <v>0</v>
      </c>
      <c r="C141" s="172">
        <v>0</v>
      </c>
      <c r="D141" s="200" t="str">
        <f t="shared" si="20"/>
        <v/>
      </c>
      <c r="E141" s="172">
        <v>2057</v>
      </c>
      <c r="F141" s="172">
        <v>1583</v>
      </c>
      <c r="G141" s="200">
        <f t="shared" si="21"/>
        <v>0.76956733106465725</v>
      </c>
      <c r="H141" s="200">
        <f t="shared" si="22"/>
        <v>-1</v>
      </c>
      <c r="I141" s="200">
        <f t="shared" si="23"/>
        <v>-1</v>
      </c>
      <c r="J141" s="200" t="str">
        <f t="shared" si="24"/>
        <v/>
      </c>
      <c r="K141" s="172">
        <v>5213</v>
      </c>
      <c r="L141" s="172">
        <v>3757</v>
      </c>
      <c r="M141" s="200">
        <f t="shared" si="25"/>
        <v>0.72069825436408974</v>
      </c>
      <c r="N141" s="172">
        <v>13958</v>
      </c>
      <c r="O141" s="172">
        <v>9698</v>
      </c>
      <c r="P141" s="200">
        <f t="shared" si="26"/>
        <v>0.69479868175956438</v>
      </c>
      <c r="Q141" s="200">
        <f t="shared" si="27"/>
        <v>-0.62652242441610539</v>
      </c>
      <c r="R141" s="200">
        <f t="shared" si="28"/>
        <v>-0.61260053619302957</v>
      </c>
      <c r="S141" s="200">
        <f t="shared" si="29"/>
        <v>2.5899572604525356E-2</v>
      </c>
    </row>
    <row r="142" spans="1:19" ht="16.5" thickTop="1" thickBot="1" x14ac:dyDescent="0.3">
      <c r="A142" s="201" t="s">
        <v>144</v>
      </c>
      <c r="B142" s="284">
        <v>19314</v>
      </c>
      <c r="C142" s="202">
        <v>14326</v>
      </c>
      <c r="D142" s="203">
        <f t="shared" si="20"/>
        <v>0.74174174174174179</v>
      </c>
      <c r="E142" s="204">
        <v>12610</v>
      </c>
      <c r="F142" s="202">
        <v>10450</v>
      </c>
      <c r="G142" s="203">
        <f t="shared" si="21"/>
        <v>0.82870737509912773</v>
      </c>
      <c r="H142" s="203">
        <f t="shared" si="22"/>
        <v>0.5316415543219668</v>
      </c>
      <c r="I142" s="203">
        <f t="shared" si="23"/>
        <v>0.37090909090909085</v>
      </c>
      <c r="J142" s="205">
        <f t="shared" si="24"/>
        <v>-8.6965633357385941E-2</v>
      </c>
      <c r="K142" s="206">
        <v>115304</v>
      </c>
      <c r="L142" s="202">
        <v>89700</v>
      </c>
      <c r="M142" s="203">
        <f t="shared" si="25"/>
        <v>0.7779435232082148</v>
      </c>
      <c r="N142" s="204">
        <v>101219</v>
      </c>
      <c r="O142" s="202">
        <v>81779</v>
      </c>
      <c r="P142" s="203">
        <f t="shared" si="26"/>
        <v>0.80794119681087539</v>
      </c>
      <c r="Q142" s="203">
        <f t="shared" si="27"/>
        <v>0.13915371619952777</v>
      </c>
      <c r="R142" s="203">
        <f t="shared" si="28"/>
        <v>9.6858606732779906E-2</v>
      </c>
      <c r="S142" s="205">
        <f t="shared" si="29"/>
        <v>-2.9997673602660591E-2</v>
      </c>
    </row>
    <row r="143" spans="1:19" ht="14.25" thickTop="1" x14ac:dyDescent="0.25">
      <c r="A143" s="207" t="s">
        <v>84</v>
      </c>
      <c r="B143" s="207">
        <v>14122</v>
      </c>
      <c r="C143" s="172">
        <v>10368</v>
      </c>
      <c r="D143" s="200">
        <f t="shared" si="20"/>
        <v>0.73417362979747913</v>
      </c>
      <c r="E143" s="172">
        <v>12610</v>
      </c>
      <c r="F143" s="172">
        <v>10450</v>
      </c>
      <c r="G143" s="200">
        <f t="shared" si="21"/>
        <v>0.82870737509912773</v>
      </c>
      <c r="H143" s="200">
        <f t="shared" si="22"/>
        <v>0.11990483743061064</v>
      </c>
      <c r="I143" s="200">
        <f t="shared" si="23"/>
        <v>-7.8468899521531021E-3</v>
      </c>
      <c r="J143" s="200">
        <f t="shared" si="24"/>
        <v>-9.4533745301648597E-2</v>
      </c>
      <c r="K143" s="172">
        <v>107006</v>
      </c>
      <c r="L143" s="172">
        <v>83354</v>
      </c>
      <c r="M143" s="200">
        <f t="shared" si="25"/>
        <v>0.77896566547670221</v>
      </c>
      <c r="N143" s="172">
        <v>101219</v>
      </c>
      <c r="O143" s="172">
        <v>81779</v>
      </c>
      <c r="P143" s="200">
        <f t="shared" si="26"/>
        <v>0.80794119681087539</v>
      </c>
      <c r="Q143" s="200">
        <f t="shared" si="27"/>
        <v>5.7173060393799657E-2</v>
      </c>
      <c r="R143" s="200">
        <f t="shared" si="28"/>
        <v>1.9259223027916716E-2</v>
      </c>
      <c r="S143" s="200">
        <f t="shared" si="29"/>
        <v>-2.8975531334173188E-2</v>
      </c>
    </row>
    <row r="144" spans="1:19" ht="14.25" thickBot="1" x14ac:dyDescent="0.3">
      <c r="A144" s="207" t="s">
        <v>359</v>
      </c>
      <c r="B144" s="207">
        <v>5192</v>
      </c>
      <c r="C144" s="172">
        <v>3958</v>
      </c>
      <c r="D144" s="200">
        <f t="shared" si="20"/>
        <v>0.76232665639445296</v>
      </c>
      <c r="E144" s="172">
        <v>0</v>
      </c>
      <c r="F144" s="172">
        <v>0</v>
      </c>
      <c r="G144" s="200" t="str">
        <f t="shared" si="21"/>
        <v/>
      </c>
      <c r="H144" s="200" t="str">
        <f t="shared" si="22"/>
        <v/>
      </c>
      <c r="I144" s="200" t="str">
        <f t="shared" si="23"/>
        <v/>
      </c>
      <c r="J144" s="200" t="str">
        <f t="shared" si="24"/>
        <v/>
      </c>
      <c r="K144" s="172">
        <v>8298</v>
      </c>
      <c r="L144" s="172">
        <v>6346</v>
      </c>
      <c r="M144" s="200">
        <f t="shared" si="25"/>
        <v>0.76476259339599906</v>
      </c>
      <c r="N144" s="172">
        <v>0</v>
      </c>
      <c r="O144" s="172">
        <v>0</v>
      </c>
      <c r="P144" s="200" t="str">
        <f t="shared" si="26"/>
        <v/>
      </c>
      <c r="Q144" s="200" t="str">
        <f t="shared" si="27"/>
        <v/>
      </c>
      <c r="R144" s="200" t="str">
        <f t="shared" si="28"/>
        <v/>
      </c>
      <c r="S144" s="200" t="str">
        <f t="shared" si="29"/>
        <v/>
      </c>
    </row>
    <row r="145" spans="1:19" ht="16.5" thickTop="1" thickBot="1" x14ac:dyDescent="0.3">
      <c r="A145" s="201" t="s">
        <v>142</v>
      </c>
      <c r="B145" s="284">
        <v>18159</v>
      </c>
      <c r="C145" s="202">
        <v>15067</v>
      </c>
      <c r="D145" s="203">
        <f t="shared" si="20"/>
        <v>0.82972630651467594</v>
      </c>
      <c r="E145" s="204">
        <v>20512</v>
      </c>
      <c r="F145" s="202">
        <v>15537</v>
      </c>
      <c r="G145" s="203">
        <f t="shared" si="21"/>
        <v>0.75745904836193445</v>
      </c>
      <c r="H145" s="203">
        <f t="shared" si="22"/>
        <v>-0.11471333853354138</v>
      </c>
      <c r="I145" s="203">
        <f t="shared" si="23"/>
        <v>-3.0250370084314859E-2</v>
      </c>
      <c r="J145" s="205">
        <f t="shared" si="24"/>
        <v>7.2267258152741487E-2</v>
      </c>
      <c r="K145" s="206">
        <v>149591</v>
      </c>
      <c r="L145" s="202">
        <v>119513</v>
      </c>
      <c r="M145" s="203">
        <f t="shared" si="25"/>
        <v>0.79893175391567672</v>
      </c>
      <c r="N145" s="204">
        <v>109596</v>
      </c>
      <c r="O145" s="202">
        <v>84109</v>
      </c>
      <c r="P145" s="203">
        <f t="shared" si="26"/>
        <v>0.76744589218584625</v>
      </c>
      <c r="Q145" s="203">
        <f t="shared" si="27"/>
        <v>0.36493120186868144</v>
      </c>
      <c r="R145" s="203">
        <f t="shared" si="28"/>
        <v>0.42092998371161228</v>
      </c>
      <c r="S145" s="205">
        <f t="shared" si="29"/>
        <v>3.1485861729830478E-2</v>
      </c>
    </row>
    <row r="146" spans="1:19" ht="14.25" thickTop="1" x14ac:dyDescent="0.25">
      <c r="A146" s="207" t="s">
        <v>98</v>
      </c>
      <c r="B146" s="207">
        <v>11920</v>
      </c>
      <c r="C146" s="172">
        <v>9983</v>
      </c>
      <c r="D146" s="200">
        <f t="shared" si="20"/>
        <v>0.83750000000000002</v>
      </c>
      <c r="E146" s="172">
        <v>11160</v>
      </c>
      <c r="F146" s="172">
        <v>8607</v>
      </c>
      <c r="G146" s="200">
        <f t="shared" si="21"/>
        <v>0.77123655913978495</v>
      </c>
      <c r="H146" s="200">
        <f t="shared" si="22"/>
        <v>6.8100358422939156E-2</v>
      </c>
      <c r="I146" s="200">
        <f t="shared" si="23"/>
        <v>0.15986987335889391</v>
      </c>
      <c r="J146" s="200">
        <f t="shared" si="24"/>
        <v>6.6263440860215073E-2</v>
      </c>
      <c r="K146" s="172">
        <v>93040</v>
      </c>
      <c r="L146" s="172">
        <v>71703</v>
      </c>
      <c r="M146" s="200">
        <f t="shared" si="25"/>
        <v>0.77066852966466037</v>
      </c>
      <c r="N146" s="172">
        <v>89280</v>
      </c>
      <c r="O146" s="172">
        <v>68959</v>
      </c>
      <c r="P146" s="200">
        <f t="shared" si="26"/>
        <v>0.77239023297491038</v>
      </c>
      <c r="Q146" s="200">
        <f t="shared" si="27"/>
        <v>4.2114695340501829E-2</v>
      </c>
      <c r="R146" s="200">
        <f t="shared" si="28"/>
        <v>3.9791760321350456E-2</v>
      </c>
      <c r="S146" s="200">
        <f t="shared" si="29"/>
        <v>-1.7217033102500112E-3</v>
      </c>
    </row>
    <row r="147" spans="1:19" x14ac:dyDescent="0.25">
      <c r="A147" s="207" t="s">
        <v>84</v>
      </c>
      <c r="B147" s="207">
        <v>6239</v>
      </c>
      <c r="C147" s="172">
        <v>5084</v>
      </c>
      <c r="D147" s="200">
        <f t="shared" si="20"/>
        <v>0.81487417855425548</v>
      </c>
      <c r="E147" s="172">
        <v>9112</v>
      </c>
      <c r="F147" s="172">
        <v>6794</v>
      </c>
      <c r="G147" s="200">
        <f t="shared" si="21"/>
        <v>0.74561018437225635</v>
      </c>
      <c r="H147" s="200">
        <f t="shared" si="22"/>
        <v>-0.31529850746268662</v>
      </c>
      <c r="I147" s="200">
        <f t="shared" si="23"/>
        <v>-0.25169267000294382</v>
      </c>
      <c r="J147" s="200">
        <f t="shared" si="24"/>
        <v>6.9263994181999133E-2</v>
      </c>
      <c r="K147" s="172">
        <v>55861</v>
      </c>
      <c r="L147" s="172">
        <v>47388</v>
      </c>
      <c r="M147" s="200">
        <f t="shared" si="25"/>
        <v>0.84831993698644848</v>
      </c>
      <c r="N147" s="172">
        <v>17958</v>
      </c>
      <c r="O147" s="172">
        <v>13712</v>
      </c>
      <c r="P147" s="200">
        <f t="shared" si="26"/>
        <v>0.76355941641608194</v>
      </c>
      <c r="Q147" s="200">
        <f t="shared" si="27"/>
        <v>2.1106470653747635</v>
      </c>
      <c r="R147" s="200">
        <f t="shared" si="28"/>
        <v>2.4559509918319722</v>
      </c>
      <c r="S147" s="200">
        <f t="shared" si="29"/>
        <v>8.4760520570366538E-2</v>
      </c>
    </row>
    <row r="148" spans="1:19" x14ac:dyDescent="0.25">
      <c r="A148" s="207" t="s">
        <v>103</v>
      </c>
      <c r="B148" s="207">
        <v>0</v>
      </c>
      <c r="C148" s="172">
        <v>0</v>
      </c>
      <c r="D148" s="200" t="str">
        <f t="shared" si="20"/>
        <v/>
      </c>
      <c r="E148" s="172">
        <v>0</v>
      </c>
      <c r="F148" s="172">
        <v>0</v>
      </c>
      <c r="G148" s="200" t="str">
        <f t="shared" si="21"/>
        <v/>
      </c>
      <c r="H148" s="200" t="str">
        <f t="shared" si="22"/>
        <v/>
      </c>
      <c r="I148" s="200" t="str">
        <f t="shared" si="23"/>
        <v/>
      </c>
      <c r="J148" s="200" t="str">
        <f t="shared" si="24"/>
        <v/>
      </c>
      <c r="K148" s="172">
        <v>0</v>
      </c>
      <c r="L148" s="172">
        <v>0</v>
      </c>
      <c r="M148" s="200" t="str">
        <f t="shared" si="25"/>
        <v/>
      </c>
      <c r="N148" s="172">
        <v>174</v>
      </c>
      <c r="O148" s="172">
        <v>174</v>
      </c>
      <c r="P148" s="200">
        <f t="shared" si="26"/>
        <v>1</v>
      </c>
      <c r="Q148" s="200">
        <f t="shared" si="27"/>
        <v>-1</v>
      </c>
      <c r="R148" s="200">
        <f t="shared" si="28"/>
        <v>-1</v>
      </c>
      <c r="S148" s="200" t="str">
        <f t="shared" si="29"/>
        <v/>
      </c>
    </row>
    <row r="149" spans="1:19" ht="14.25" thickBot="1" x14ac:dyDescent="0.3">
      <c r="A149" s="207" t="s">
        <v>359</v>
      </c>
      <c r="B149" s="207">
        <v>0</v>
      </c>
      <c r="C149" s="172">
        <v>0</v>
      </c>
      <c r="D149" s="200" t="str">
        <f t="shared" si="20"/>
        <v/>
      </c>
      <c r="E149" s="172">
        <v>240</v>
      </c>
      <c r="F149" s="172">
        <v>136</v>
      </c>
      <c r="G149" s="200">
        <f t="shared" si="21"/>
        <v>0.56666666666666665</v>
      </c>
      <c r="H149" s="200">
        <f t="shared" si="22"/>
        <v>-1</v>
      </c>
      <c r="I149" s="200">
        <f t="shared" si="23"/>
        <v>-1</v>
      </c>
      <c r="J149" s="200" t="str">
        <f t="shared" si="24"/>
        <v/>
      </c>
      <c r="K149" s="172">
        <v>690</v>
      </c>
      <c r="L149" s="172">
        <v>422</v>
      </c>
      <c r="M149" s="200">
        <f t="shared" si="25"/>
        <v>0.61159420289855071</v>
      </c>
      <c r="N149" s="172">
        <v>2184</v>
      </c>
      <c r="O149" s="172">
        <v>1264</v>
      </c>
      <c r="P149" s="200">
        <f t="shared" si="26"/>
        <v>0.57875457875457881</v>
      </c>
      <c r="Q149" s="200">
        <f t="shared" si="27"/>
        <v>-0.68406593406593408</v>
      </c>
      <c r="R149" s="200">
        <f t="shared" si="28"/>
        <v>-0.66613924050632911</v>
      </c>
      <c r="S149" s="200">
        <f t="shared" si="29"/>
        <v>3.2839624143971902E-2</v>
      </c>
    </row>
    <row r="150" spans="1:19" ht="16.5" thickTop="1" thickBot="1" x14ac:dyDescent="0.3">
      <c r="A150" s="201" t="s">
        <v>143</v>
      </c>
      <c r="B150" s="284">
        <v>15266</v>
      </c>
      <c r="C150" s="202">
        <v>12245</v>
      </c>
      <c r="D150" s="203">
        <f t="shared" si="20"/>
        <v>0.80210926241320579</v>
      </c>
      <c r="E150" s="204">
        <v>11335</v>
      </c>
      <c r="F150" s="202">
        <v>9343</v>
      </c>
      <c r="G150" s="203">
        <f t="shared" si="21"/>
        <v>0.82426113806793122</v>
      </c>
      <c r="H150" s="203">
        <f t="shared" si="22"/>
        <v>0.34680194089104543</v>
      </c>
      <c r="I150" s="203">
        <f t="shared" si="23"/>
        <v>0.31060687145456489</v>
      </c>
      <c r="J150" s="205">
        <f t="shared" si="24"/>
        <v>-2.2151875654725428E-2</v>
      </c>
      <c r="K150" s="206">
        <v>104644</v>
      </c>
      <c r="L150" s="202">
        <v>75564</v>
      </c>
      <c r="M150" s="203">
        <f t="shared" si="25"/>
        <v>0.72210542410458312</v>
      </c>
      <c r="N150" s="204">
        <v>87094</v>
      </c>
      <c r="O150" s="202">
        <v>71999</v>
      </c>
      <c r="P150" s="203">
        <f t="shared" si="26"/>
        <v>0.82668151652237809</v>
      </c>
      <c r="Q150" s="203">
        <f t="shared" si="27"/>
        <v>0.20150641835258454</v>
      </c>
      <c r="R150" s="203">
        <f t="shared" si="28"/>
        <v>4.9514576591341619E-2</v>
      </c>
      <c r="S150" s="205">
        <f t="shared" si="29"/>
        <v>-0.10457609241779497</v>
      </c>
    </row>
    <row r="151" spans="1:19" ht="14.25" thickTop="1" x14ac:dyDescent="0.25">
      <c r="A151" s="207" t="s">
        <v>368</v>
      </c>
      <c r="B151" s="207">
        <v>15198</v>
      </c>
      <c r="C151" s="172">
        <v>12182</v>
      </c>
      <c r="D151" s="200">
        <f t="shared" si="20"/>
        <v>0.80155283589946047</v>
      </c>
      <c r="E151" s="172">
        <v>0</v>
      </c>
      <c r="F151" s="172">
        <v>0</v>
      </c>
      <c r="G151" s="200" t="str">
        <f t="shared" si="21"/>
        <v/>
      </c>
      <c r="H151" s="200" t="str">
        <f t="shared" si="22"/>
        <v/>
      </c>
      <c r="I151" s="200" t="str">
        <f t="shared" si="23"/>
        <v/>
      </c>
      <c r="J151" s="200" t="str">
        <f t="shared" si="24"/>
        <v/>
      </c>
      <c r="K151" s="172">
        <v>46158</v>
      </c>
      <c r="L151" s="172">
        <v>33970</v>
      </c>
      <c r="M151" s="200">
        <f t="shared" si="25"/>
        <v>0.73595043112786518</v>
      </c>
      <c r="N151" s="172">
        <v>0</v>
      </c>
      <c r="O151" s="172">
        <v>0</v>
      </c>
      <c r="P151" s="200" t="str">
        <f t="shared" si="26"/>
        <v/>
      </c>
      <c r="Q151" s="200" t="str">
        <f t="shared" si="27"/>
        <v/>
      </c>
      <c r="R151" s="200" t="str">
        <f t="shared" si="28"/>
        <v/>
      </c>
      <c r="S151" s="200" t="str">
        <f t="shared" si="29"/>
        <v/>
      </c>
    </row>
    <row r="152" spans="1:19" ht="14.25" thickBot="1" x14ac:dyDescent="0.3">
      <c r="A152" s="207" t="s">
        <v>84</v>
      </c>
      <c r="B152" s="207">
        <v>68</v>
      </c>
      <c r="C152" s="172">
        <v>63</v>
      </c>
      <c r="D152" s="200">
        <f t="shared" si="20"/>
        <v>0.92647058823529416</v>
      </c>
      <c r="E152" s="172">
        <v>11335</v>
      </c>
      <c r="F152" s="172">
        <v>9343</v>
      </c>
      <c r="G152" s="200">
        <f t="shared" si="21"/>
        <v>0.82426113806793122</v>
      </c>
      <c r="H152" s="200">
        <f t="shared" si="22"/>
        <v>-0.99400088222320249</v>
      </c>
      <c r="I152" s="200">
        <f t="shared" si="23"/>
        <v>-0.99325698383816763</v>
      </c>
      <c r="J152" s="200">
        <f t="shared" si="24"/>
        <v>0.10220945016736294</v>
      </c>
      <c r="K152" s="172">
        <v>58486</v>
      </c>
      <c r="L152" s="172">
        <v>41594</v>
      </c>
      <c r="M152" s="200">
        <f t="shared" si="25"/>
        <v>0.71117874363095446</v>
      </c>
      <c r="N152" s="172">
        <v>87094</v>
      </c>
      <c r="O152" s="172">
        <v>71999</v>
      </c>
      <c r="P152" s="200">
        <f t="shared" si="26"/>
        <v>0.82668151652237809</v>
      </c>
      <c r="Q152" s="200">
        <f t="shared" si="27"/>
        <v>-0.32847268468551216</v>
      </c>
      <c r="R152" s="200">
        <f t="shared" si="28"/>
        <v>-0.42229753191016539</v>
      </c>
      <c r="S152" s="200">
        <f t="shared" si="29"/>
        <v>-0.11550277289142363</v>
      </c>
    </row>
    <row r="153" spans="1:19" ht="16.5" thickTop="1" thickBot="1" x14ac:dyDescent="0.3">
      <c r="A153" s="201" t="s">
        <v>149</v>
      </c>
      <c r="B153" s="284">
        <v>14436</v>
      </c>
      <c r="C153" s="202">
        <v>11888</v>
      </c>
      <c r="D153" s="203">
        <f t="shared" si="20"/>
        <v>0.82349681352175119</v>
      </c>
      <c r="E153" s="204">
        <v>10992</v>
      </c>
      <c r="F153" s="202">
        <v>9610</v>
      </c>
      <c r="G153" s="203">
        <f t="shared" si="21"/>
        <v>0.87427219796215427</v>
      </c>
      <c r="H153" s="203">
        <f t="shared" si="22"/>
        <v>0.31331877729257651</v>
      </c>
      <c r="I153" s="203">
        <f t="shared" si="23"/>
        <v>0.23704474505723194</v>
      </c>
      <c r="J153" s="205">
        <f t="shared" si="24"/>
        <v>-5.0775384440403082E-2</v>
      </c>
      <c r="K153" s="206">
        <v>98798</v>
      </c>
      <c r="L153" s="202">
        <v>78863</v>
      </c>
      <c r="M153" s="203">
        <f t="shared" si="25"/>
        <v>0.79822466041822704</v>
      </c>
      <c r="N153" s="204">
        <v>86152</v>
      </c>
      <c r="O153" s="202">
        <v>74711</v>
      </c>
      <c r="P153" s="203">
        <f t="shared" si="26"/>
        <v>0.86719983285356117</v>
      </c>
      <c r="Q153" s="203">
        <f t="shared" si="27"/>
        <v>0.1467870740087287</v>
      </c>
      <c r="R153" s="203">
        <f t="shared" si="28"/>
        <v>5.5574145708128686E-2</v>
      </c>
      <c r="S153" s="205">
        <f t="shared" si="29"/>
        <v>-6.8975172435334131E-2</v>
      </c>
    </row>
    <row r="154" spans="1:19" ht="14.25" thickTop="1" x14ac:dyDescent="0.25">
      <c r="A154" s="207" t="s">
        <v>368</v>
      </c>
      <c r="B154" s="207">
        <v>11363</v>
      </c>
      <c r="C154" s="172">
        <v>9596</v>
      </c>
      <c r="D154" s="200">
        <f t="shared" si="20"/>
        <v>0.84449529173633719</v>
      </c>
      <c r="E154" s="172">
        <v>0</v>
      </c>
      <c r="F154" s="172">
        <v>0</v>
      </c>
      <c r="G154" s="200" t="str">
        <f t="shared" si="21"/>
        <v/>
      </c>
      <c r="H154" s="200" t="str">
        <f t="shared" si="22"/>
        <v/>
      </c>
      <c r="I154" s="200" t="str">
        <f t="shared" si="23"/>
        <v/>
      </c>
      <c r="J154" s="200" t="str">
        <f t="shared" si="24"/>
        <v/>
      </c>
      <c r="K154" s="172">
        <v>45979</v>
      </c>
      <c r="L154" s="172">
        <v>38630</v>
      </c>
      <c r="M154" s="200">
        <f t="shared" si="25"/>
        <v>0.84016616281345835</v>
      </c>
      <c r="N154" s="172">
        <v>0</v>
      </c>
      <c r="O154" s="172">
        <v>0</v>
      </c>
      <c r="P154" s="200" t="str">
        <f t="shared" si="26"/>
        <v/>
      </c>
      <c r="Q154" s="200" t="str">
        <f t="shared" si="27"/>
        <v/>
      </c>
      <c r="R154" s="200" t="str">
        <f t="shared" si="28"/>
        <v/>
      </c>
      <c r="S154" s="200" t="str">
        <f t="shared" si="29"/>
        <v/>
      </c>
    </row>
    <row r="155" spans="1:19" x14ac:dyDescent="0.25">
      <c r="A155" s="207" t="s">
        <v>359</v>
      </c>
      <c r="B155" s="207">
        <v>2874</v>
      </c>
      <c r="C155" s="172">
        <v>2140</v>
      </c>
      <c r="D155" s="200">
        <f t="shared" si="20"/>
        <v>0.74460681976339593</v>
      </c>
      <c r="E155" s="172">
        <v>3020</v>
      </c>
      <c r="F155" s="172">
        <v>2393</v>
      </c>
      <c r="G155" s="200">
        <f t="shared" si="21"/>
        <v>0.79238410596026487</v>
      </c>
      <c r="H155" s="200">
        <f t="shared" si="22"/>
        <v>-4.8344370860927133E-2</v>
      </c>
      <c r="I155" s="200">
        <f t="shared" si="23"/>
        <v>-0.10572503134141242</v>
      </c>
      <c r="J155" s="200">
        <f t="shared" si="24"/>
        <v>-4.777728619686894E-2</v>
      </c>
      <c r="K155" s="172">
        <v>27456</v>
      </c>
      <c r="L155" s="172">
        <v>20377</v>
      </c>
      <c r="M155" s="200">
        <f t="shared" si="25"/>
        <v>0.74216928904428903</v>
      </c>
      <c r="N155" s="172">
        <v>23996</v>
      </c>
      <c r="O155" s="172">
        <v>17895</v>
      </c>
      <c r="P155" s="200">
        <f t="shared" si="26"/>
        <v>0.74574929154859149</v>
      </c>
      <c r="Q155" s="200">
        <f t="shared" si="27"/>
        <v>0.14419069844974164</v>
      </c>
      <c r="R155" s="200">
        <f t="shared" si="28"/>
        <v>0.13869796032411297</v>
      </c>
      <c r="S155" s="200">
        <f t="shared" si="29"/>
        <v>-3.5800025043024597E-3</v>
      </c>
    </row>
    <row r="156" spans="1:19" ht="14.25" thickBot="1" x14ac:dyDescent="0.3">
      <c r="A156" s="207" t="s">
        <v>84</v>
      </c>
      <c r="B156" s="207">
        <v>199</v>
      </c>
      <c r="C156" s="172">
        <v>152</v>
      </c>
      <c r="D156" s="200">
        <f t="shared" si="20"/>
        <v>0.76381909547738691</v>
      </c>
      <c r="E156" s="172">
        <v>7972</v>
      </c>
      <c r="F156" s="172">
        <v>7217</v>
      </c>
      <c r="G156" s="200">
        <f t="shared" si="21"/>
        <v>0.90529352734571</v>
      </c>
      <c r="H156" s="200">
        <f t="shared" si="22"/>
        <v>-0.97503763171098845</v>
      </c>
      <c r="I156" s="200">
        <f t="shared" si="23"/>
        <v>-0.97893861715394204</v>
      </c>
      <c r="J156" s="200">
        <f t="shared" si="24"/>
        <v>-0.14147443186832309</v>
      </c>
      <c r="K156" s="172">
        <v>25363</v>
      </c>
      <c r="L156" s="172">
        <v>19856</v>
      </c>
      <c r="M156" s="200">
        <f t="shared" si="25"/>
        <v>0.78287268856207859</v>
      </c>
      <c r="N156" s="172">
        <v>62156</v>
      </c>
      <c r="O156" s="172">
        <v>56816</v>
      </c>
      <c r="P156" s="200">
        <f t="shared" si="26"/>
        <v>0.9140871355943111</v>
      </c>
      <c r="Q156" s="200">
        <f t="shared" si="27"/>
        <v>-0.59194607117575138</v>
      </c>
      <c r="R156" s="200">
        <f t="shared" si="28"/>
        <v>-0.65052098000563219</v>
      </c>
      <c r="S156" s="200">
        <f t="shared" si="29"/>
        <v>-0.13121444703223251</v>
      </c>
    </row>
    <row r="157" spans="1:19" ht="16.5" thickTop="1" thickBot="1" x14ac:dyDescent="0.3">
      <c r="A157" s="201" t="s">
        <v>145</v>
      </c>
      <c r="B157" s="284">
        <v>13665</v>
      </c>
      <c r="C157" s="202">
        <v>10304</v>
      </c>
      <c r="D157" s="203">
        <f t="shared" si="20"/>
        <v>0.75404317599707282</v>
      </c>
      <c r="E157" s="204">
        <v>14010</v>
      </c>
      <c r="F157" s="202">
        <v>11804</v>
      </c>
      <c r="G157" s="203">
        <f t="shared" si="21"/>
        <v>0.84254104211277658</v>
      </c>
      <c r="H157" s="203">
        <f t="shared" si="22"/>
        <v>-2.4625267665952855E-2</v>
      </c>
      <c r="I157" s="203">
        <f t="shared" si="23"/>
        <v>-0.12707556760420191</v>
      </c>
      <c r="J157" s="205">
        <f t="shared" si="24"/>
        <v>-8.849786611570376E-2</v>
      </c>
      <c r="K157" s="206">
        <v>108677</v>
      </c>
      <c r="L157" s="202">
        <v>84362</v>
      </c>
      <c r="M157" s="203">
        <f t="shared" si="25"/>
        <v>0.7762636068349329</v>
      </c>
      <c r="N157" s="204">
        <v>105749</v>
      </c>
      <c r="O157" s="202">
        <v>84707</v>
      </c>
      <c r="P157" s="203">
        <f t="shared" si="26"/>
        <v>0.80101939498245844</v>
      </c>
      <c r="Q157" s="203">
        <f t="shared" si="27"/>
        <v>2.7688205089409834E-2</v>
      </c>
      <c r="R157" s="203">
        <f t="shared" si="28"/>
        <v>-4.0728629275030848E-3</v>
      </c>
      <c r="S157" s="205">
        <f t="shared" si="29"/>
        <v>-2.4755788147525548E-2</v>
      </c>
    </row>
    <row r="158" spans="1:19" ht="15" thickTop="1" thickBot="1" x14ac:dyDescent="0.3">
      <c r="A158" s="207" t="s">
        <v>360</v>
      </c>
      <c r="B158" s="207">
        <v>13665</v>
      </c>
      <c r="C158" s="172">
        <v>10304</v>
      </c>
      <c r="D158" s="200">
        <f t="shared" si="20"/>
        <v>0.75404317599707282</v>
      </c>
      <c r="E158" s="172">
        <v>14010</v>
      </c>
      <c r="F158" s="172">
        <v>11804</v>
      </c>
      <c r="G158" s="200">
        <f t="shared" si="21"/>
        <v>0.84254104211277658</v>
      </c>
      <c r="H158" s="200">
        <f t="shared" si="22"/>
        <v>-2.4625267665952855E-2</v>
      </c>
      <c r="I158" s="200">
        <f t="shared" si="23"/>
        <v>-0.12707556760420191</v>
      </c>
      <c r="J158" s="200">
        <f t="shared" si="24"/>
        <v>-8.849786611570376E-2</v>
      </c>
      <c r="K158" s="172">
        <v>108677</v>
      </c>
      <c r="L158" s="172">
        <v>84362</v>
      </c>
      <c r="M158" s="200">
        <f t="shared" si="25"/>
        <v>0.7762636068349329</v>
      </c>
      <c r="N158" s="172">
        <v>105749</v>
      </c>
      <c r="O158" s="172">
        <v>84707</v>
      </c>
      <c r="P158" s="200">
        <f t="shared" si="26"/>
        <v>0.80101939498245844</v>
      </c>
      <c r="Q158" s="200">
        <f t="shared" si="27"/>
        <v>2.7688205089409834E-2</v>
      </c>
      <c r="R158" s="200">
        <f t="shared" si="28"/>
        <v>-4.0728629275030848E-3</v>
      </c>
      <c r="S158" s="200">
        <f t="shared" si="29"/>
        <v>-2.4755788147525548E-2</v>
      </c>
    </row>
    <row r="159" spans="1:19" ht="16.5" thickTop="1" thickBot="1" x14ac:dyDescent="0.3">
      <c r="A159" s="201" t="s">
        <v>163</v>
      </c>
      <c r="B159" s="284">
        <v>13243</v>
      </c>
      <c r="C159" s="202">
        <v>11850</v>
      </c>
      <c r="D159" s="203">
        <f t="shared" si="20"/>
        <v>0.89481235369629242</v>
      </c>
      <c r="E159" s="204">
        <v>9431</v>
      </c>
      <c r="F159" s="202">
        <v>8811</v>
      </c>
      <c r="G159" s="203">
        <f t="shared" si="21"/>
        <v>0.93425935743823563</v>
      </c>
      <c r="H159" s="203">
        <f t="shared" si="22"/>
        <v>0.40419891846039646</v>
      </c>
      <c r="I159" s="203">
        <f t="shared" si="23"/>
        <v>0.34490977187606409</v>
      </c>
      <c r="J159" s="205">
        <f t="shared" si="24"/>
        <v>-3.944700374194321E-2</v>
      </c>
      <c r="K159" s="206">
        <v>115372</v>
      </c>
      <c r="L159" s="202">
        <v>100286</v>
      </c>
      <c r="M159" s="203">
        <f t="shared" si="25"/>
        <v>0.86924037028048395</v>
      </c>
      <c r="N159" s="204">
        <v>81975</v>
      </c>
      <c r="O159" s="202">
        <v>69695</v>
      </c>
      <c r="P159" s="203">
        <f t="shared" si="26"/>
        <v>0.85019823116803905</v>
      </c>
      <c r="Q159" s="203">
        <f t="shared" si="27"/>
        <v>0.40740469655382738</v>
      </c>
      <c r="R159" s="203">
        <f t="shared" si="28"/>
        <v>0.43892675227778177</v>
      </c>
      <c r="S159" s="205">
        <f t="shared" si="29"/>
        <v>1.90421391124449E-2</v>
      </c>
    </row>
    <row r="160" spans="1:19" ht="15" thickTop="1" thickBot="1" x14ac:dyDescent="0.3">
      <c r="A160" s="207" t="s">
        <v>84</v>
      </c>
      <c r="B160" s="207">
        <v>13243</v>
      </c>
      <c r="C160" s="172">
        <v>11850</v>
      </c>
      <c r="D160" s="200">
        <f t="shared" si="20"/>
        <v>0.89481235369629242</v>
      </c>
      <c r="E160" s="172">
        <v>9431</v>
      </c>
      <c r="F160" s="172">
        <v>8811</v>
      </c>
      <c r="G160" s="200">
        <f t="shared" si="21"/>
        <v>0.93425935743823563</v>
      </c>
      <c r="H160" s="200">
        <f t="shared" si="22"/>
        <v>0.40419891846039646</v>
      </c>
      <c r="I160" s="200">
        <f t="shared" si="23"/>
        <v>0.34490977187606409</v>
      </c>
      <c r="J160" s="200">
        <f t="shared" si="24"/>
        <v>-3.944700374194321E-2</v>
      </c>
      <c r="K160" s="172">
        <v>115372</v>
      </c>
      <c r="L160" s="172">
        <v>100286</v>
      </c>
      <c r="M160" s="200">
        <f t="shared" si="25"/>
        <v>0.86924037028048395</v>
      </c>
      <c r="N160" s="172">
        <v>81975</v>
      </c>
      <c r="O160" s="172">
        <v>69695</v>
      </c>
      <c r="P160" s="200">
        <f t="shared" si="26"/>
        <v>0.85019823116803905</v>
      </c>
      <c r="Q160" s="200">
        <f t="shared" si="27"/>
        <v>0.40740469655382738</v>
      </c>
      <c r="R160" s="200">
        <f t="shared" si="28"/>
        <v>0.43892675227778177</v>
      </c>
      <c r="S160" s="200">
        <f t="shared" si="29"/>
        <v>1.90421391124449E-2</v>
      </c>
    </row>
    <row r="161" spans="1:19" ht="16.5" thickTop="1" thickBot="1" x14ac:dyDescent="0.3">
      <c r="A161" s="201" t="s">
        <v>148</v>
      </c>
      <c r="B161" s="284">
        <v>12778</v>
      </c>
      <c r="C161" s="202">
        <v>10592</v>
      </c>
      <c r="D161" s="203">
        <f t="shared" si="20"/>
        <v>0.82892471435279391</v>
      </c>
      <c r="E161" s="204">
        <v>10766</v>
      </c>
      <c r="F161" s="202">
        <v>8712</v>
      </c>
      <c r="G161" s="203">
        <f t="shared" si="21"/>
        <v>0.80921419282927731</v>
      </c>
      <c r="H161" s="203">
        <f t="shared" si="22"/>
        <v>0.18688463681961731</v>
      </c>
      <c r="I161" s="203">
        <f t="shared" si="23"/>
        <v>0.21579430670339761</v>
      </c>
      <c r="J161" s="205">
        <f t="shared" si="24"/>
        <v>1.97105215235166E-2</v>
      </c>
      <c r="K161" s="206">
        <v>92187</v>
      </c>
      <c r="L161" s="202">
        <v>72422</v>
      </c>
      <c r="M161" s="203">
        <f t="shared" si="25"/>
        <v>0.78559883714623535</v>
      </c>
      <c r="N161" s="204">
        <v>80720</v>
      </c>
      <c r="O161" s="202">
        <v>61952</v>
      </c>
      <c r="P161" s="203">
        <f t="shared" si="26"/>
        <v>0.76749256689791878</v>
      </c>
      <c r="Q161" s="203">
        <f t="shared" si="27"/>
        <v>0.14205896927651129</v>
      </c>
      <c r="R161" s="203">
        <f t="shared" si="28"/>
        <v>0.16900180785123964</v>
      </c>
      <c r="S161" s="205">
        <f t="shared" si="29"/>
        <v>1.8106270248316569E-2</v>
      </c>
    </row>
    <row r="162" spans="1:19" ht="14.25" thickTop="1" x14ac:dyDescent="0.25">
      <c r="A162" s="207" t="s">
        <v>359</v>
      </c>
      <c r="B162" s="207">
        <v>12778</v>
      </c>
      <c r="C162" s="172">
        <v>10592</v>
      </c>
      <c r="D162" s="200">
        <f t="shared" si="20"/>
        <v>0.82892471435279391</v>
      </c>
      <c r="E162" s="172">
        <v>8958</v>
      </c>
      <c r="F162" s="172">
        <v>7229</v>
      </c>
      <c r="G162" s="200">
        <f t="shared" si="21"/>
        <v>0.80698816700156284</v>
      </c>
      <c r="H162" s="200">
        <f t="shared" si="22"/>
        <v>0.42643447198035278</v>
      </c>
      <c r="I162" s="200">
        <f t="shared" si="23"/>
        <v>0.46520957255498696</v>
      </c>
      <c r="J162" s="200">
        <f t="shared" si="24"/>
        <v>2.1936547351231073E-2</v>
      </c>
      <c r="K162" s="172">
        <v>87152</v>
      </c>
      <c r="L162" s="172">
        <v>68361</v>
      </c>
      <c r="M162" s="200">
        <f t="shared" si="25"/>
        <v>0.78438819533688264</v>
      </c>
      <c r="N162" s="172">
        <v>67528</v>
      </c>
      <c r="O162" s="172">
        <v>52281</v>
      </c>
      <c r="P162" s="200">
        <f t="shared" si="26"/>
        <v>0.77421217865181846</v>
      </c>
      <c r="Q162" s="200">
        <f t="shared" si="27"/>
        <v>0.29060537850965518</v>
      </c>
      <c r="R162" s="200">
        <f t="shared" si="28"/>
        <v>0.30756871521202722</v>
      </c>
      <c r="S162" s="200">
        <f t="shared" si="29"/>
        <v>1.0176016685064182E-2</v>
      </c>
    </row>
    <row r="163" spans="1:19" ht="14.25" thickBot="1" x14ac:dyDescent="0.3">
      <c r="A163" s="207" t="s">
        <v>363</v>
      </c>
      <c r="B163" s="207">
        <v>0</v>
      </c>
      <c r="C163" s="172">
        <v>0</v>
      </c>
      <c r="D163" s="200" t="str">
        <f t="shared" si="20"/>
        <v/>
      </c>
      <c r="E163" s="172">
        <v>1808</v>
      </c>
      <c r="F163" s="172">
        <v>1483</v>
      </c>
      <c r="G163" s="200">
        <f t="shared" si="21"/>
        <v>0.82024336283185839</v>
      </c>
      <c r="H163" s="200">
        <f t="shared" si="22"/>
        <v>-1</v>
      </c>
      <c r="I163" s="200">
        <f t="shared" si="23"/>
        <v>-1</v>
      </c>
      <c r="J163" s="200" t="str">
        <f t="shared" si="24"/>
        <v/>
      </c>
      <c r="K163" s="172">
        <v>5035</v>
      </c>
      <c r="L163" s="172">
        <v>4061</v>
      </c>
      <c r="M163" s="200">
        <f t="shared" si="25"/>
        <v>0.80655412115193648</v>
      </c>
      <c r="N163" s="172">
        <v>13192</v>
      </c>
      <c r="O163" s="172">
        <v>9671</v>
      </c>
      <c r="P163" s="200">
        <f t="shared" si="26"/>
        <v>0.73309581564584592</v>
      </c>
      <c r="Q163" s="200">
        <f t="shared" si="27"/>
        <v>-0.61832929047907825</v>
      </c>
      <c r="R163" s="200">
        <f t="shared" si="28"/>
        <v>-0.5800847895770862</v>
      </c>
      <c r="S163" s="200">
        <f t="shared" si="29"/>
        <v>7.345830550609056E-2</v>
      </c>
    </row>
    <row r="164" spans="1:19" ht="16.5" thickTop="1" thickBot="1" x14ac:dyDescent="0.3">
      <c r="A164" s="201" t="s">
        <v>147</v>
      </c>
      <c r="B164" s="284">
        <v>12045</v>
      </c>
      <c r="C164" s="202">
        <v>10133</v>
      </c>
      <c r="D164" s="203">
        <f t="shared" si="20"/>
        <v>0.84126193441261932</v>
      </c>
      <c r="E164" s="204">
        <v>9946</v>
      </c>
      <c r="F164" s="202">
        <v>8735</v>
      </c>
      <c r="G164" s="203">
        <f t="shared" si="21"/>
        <v>0.87824250955157857</v>
      </c>
      <c r="H164" s="203">
        <f t="shared" si="22"/>
        <v>0.21103961391514181</v>
      </c>
      <c r="I164" s="203">
        <f t="shared" si="23"/>
        <v>0.16004579278763598</v>
      </c>
      <c r="J164" s="205">
        <f t="shared" si="24"/>
        <v>-3.6980575138959249E-2</v>
      </c>
      <c r="K164" s="206">
        <v>91727</v>
      </c>
      <c r="L164" s="202">
        <v>70466</v>
      </c>
      <c r="M164" s="203">
        <f t="shared" si="25"/>
        <v>0.76821437526573422</v>
      </c>
      <c r="N164" s="204">
        <v>74025</v>
      </c>
      <c r="O164" s="202">
        <v>59837</v>
      </c>
      <c r="P164" s="203">
        <f t="shared" si="26"/>
        <v>0.80833502195204321</v>
      </c>
      <c r="Q164" s="203">
        <f t="shared" si="27"/>
        <v>0.23913542722053371</v>
      </c>
      <c r="R164" s="203">
        <f t="shared" si="28"/>
        <v>0.17763256847769782</v>
      </c>
      <c r="S164" s="205">
        <f t="shared" si="29"/>
        <v>-4.0120646686308992E-2</v>
      </c>
    </row>
    <row r="165" spans="1:19" ht="14.25" thickTop="1" x14ac:dyDescent="0.25">
      <c r="A165" s="207" t="s">
        <v>360</v>
      </c>
      <c r="B165" s="207">
        <v>5082</v>
      </c>
      <c r="C165" s="172">
        <v>4474</v>
      </c>
      <c r="D165" s="200">
        <f t="shared" si="20"/>
        <v>0.88036206218024404</v>
      </c>
      <c r="E165" s="172">
        <v>5872</v>
      </c>
      <c r="F165" s="172">
        <v>5314</v>
      </c>
      <c r="G165" s="200">
        <f t="shared" si="21"/>
        <v>0.90497275204359673</v>
      </c>
      <c r="H165" s="200">
        <f t="shared" si="22"/>
        <v>-0.13453678474114439</v>
      </c>
      <c r="I165" s="200">
        <f t="shared" si="23"/>
        <v>-0.15807301467820856</v>
      </c>
      <c r="J165" s="200">
        <f t="shared" si="24"/>
        <v>-2.4610689863352686E-2</v>
      </c>
      <c r="K165" s="172">
        <v>40350</v>
      </c>
      <c r="L165" s="172">
        <v>32732</v>
      </c>
      <c r="M165" s="200">
        <f t="shared" si="25"/>
        <v>0.81120198265179677</v>
      </c>
      <c r="N165" s="172">
        <v>43970</v>
      </c>
      <c r="O165" s="172">
        <v>35988</v>
      </c>
      <c r="P165" s="200">
        <f t="shared" si="26"/>
        <v>0.81846713668410276</v>
      </c>
      <c r="Q165" s="200">
        <f t="shared" si="27"/>
        <v>-8.2328860586763697E-2</v>
      </c>
      <c r="R165" s="200">
        <f t="shared" si="28"/>
        <v>-9.0474602645326252E-2</v>
      </c>
      <c r="S165" s="200">
        <f t="shared" si="29"/>
        <v>-7.2651540323059871E-3</v>
      </c>
    </row>
    <row r="166" spans="1:19" x14ac:dyDescent="0.25">
      <c r="A166" s="207" t="s">
        <v>368</v>
      </c>
      <c r="B166" s="207">
        <v>3985</v>
      </c>
      <c r="C166" s="172">
        <v>3329</v>
      </c>
      <c r="D166" s="200">
        <f t="shared" si="20"/>
        <v>0.83538268506900881</v>
      </c>
      <c r="E166" s="172">
        <v>0</v>
      </c>
      <c r="F166" s="172">
        <v>0</v>
      </c>
      <c r="G166" s="200" t="str">
        <f t="shared" si="21"/>
        <v/>
      </c>
      <c r="H166" s="200" t="str">
        <f t="shared" si="22"/>
        <v/>
      </c>
      <c r="I166" s="200" t="str">
        <f t="shared" si="23"/>
        <v/>
      </c>
      <c r="J166" s="200" t="str">
        <f t="shared" si="24"/>
        <v/>
      </c>
      <c r="K166" s="172">
        <v>15012</v>
      </c>
      <c r="L166" s="172">
        <v>11718</v>
      </c>
      <c r="M166" s="200">
        <f t="shared" si="25"/>
        <v>0.78057553956834536</v>
      </c>
      <c r="N166" s="172">
        <v>0</v>
      </c>
      <c r="O166" s="172">
        <v>0</v>
      </c>
      <c r="P166" s="200" t="str">
        <f t="shared" si="26"/>
        <v/>
      </c>
      <c r="Q166" s="200" t="str">
        <f t="shared" si="27"/>
        <v/>
      </c>
      <c r="R166" s="200" t="str">
        <f t="shared" si="28"/>
        <v/>
      </c>
      <c r="S166" s="200" t="str">
        <f t="shared" si="29"/>
        <v/>
      </c>
    </row>
    <row r="167" spans="1:19" x14ac:dyDescent="0.25">
      <c r="A167" s="207" t="s">
        <v>359</v>
      </c>
      <c r="B167" s="207">
        <v>2715</v>
      </c>
      <c r="C167" s="172">
        <v>2163</v>
      </c>
      <c r="D167" s="200">
        <f t="shared" si="20"/>
        <v>0.79668508287292816</v>
      </c>
      <c r="E167" s="172">
        <v>0</v>
      </c>
      <c r="F167" s="172">
        <v>0</v>
      </c>
      <c r="G167" s="200" t="str">
        <f t="shared" si="21"/>
        <v/>
      </c>
      <c r="H167" s="200" t="str">
        <f t="shared" si="22"/>
        <v/>
      </c>
      <c r="I167" s="200" t="str">
        <f t="shared" si="23"/>
        <v/>
      </c>
      <c r="J167" s="200" t="str">
        <f t="shared" si="24"/>
        <v/>
      </c>
      <c r="K167" s="172">
        <v>20852</v>
      </c>
      <c r="L167" s="172">
        <v>15490</v>
      </c>
      <c r="M167" s="200">
        <f t="shared" si="25"/>
        <v>0.74285440245539991</v>
      </c>
      <c r="N167" s="172">
        <v>384</v>
      </c>
      <c r="O167" s="172">
        <v>298</v>
      </c>
      <c r="P167" s="200">
        <f t="shared" si="26"/>
        <v>0.77604166666666663</v>
      </c>
      <c r="Q167" s="200">
        <f t="shared" si="27"/>
        <v>53.302083333333336</v>
      </c>
      <c r="R167" s="200">
        <f t="shared" si="28"/>
        <v>50.979865771812079</v>
      </c>
      <c r="S167" s="200">
        <f t="shared" si="29"/>
        <v>-3.318726421126672E-2</v>
      </c>
    </row>
    <row r="168" spans="1:19" ht="14.25" thickBot="1" x14ac:dyDescent="0.3">
      <c r="A168" s="207" t="s">
        <v>84</v>
      </c>
      <c r="B168" s="207">
        <v>263</v>
      </c>
      <c r="C168" s="172">
        <v>167</v>
      </c>
      <c r="D168" s="200">
        <f t="shared" si="20"/>
        <v>0.63498098859315588</v>
      </c>
      <c r="E168" s="172">
        <v>4074</v>
      </c>
      <c r="F168" s="172">
        <v>3421</v>
      </c>
      <c r="G168" s="200">
        <f t="shared" si="21"/>
        <v>0.83971526755031911</v>
      </c>
      <c r="H168" s="200">
        <f t="shared" si="22"/>
        <v>-0.93544428080510555</v>
      </c>
      <c r="I168" s="200">
        <f t="shared" si="23"/>
        <v>-0.95118386436714408</v>
      </c>
      <c r="J168" s="200">
        <f t="shared" si="24"/>
        <v>-0.20473427895716323</v>
      </c>
      <c r="K168" s="172">
        <v>15513</v>
      </c>
      <c r="L168" s="172">
        <v>10526</v>
      </c>
      <c r="M168" s="200">
        <f t="shared" si="25"/>
        <v>0.67852768645652028</v>
      </c>
      <c r="N168" s="172">
        <v>29671</v>
      </c>
      <c r="O168" s="172">
        <v>23551</v>
      </c>
      <c r="P168" s="200">
        <f t="shared" si="26"/>
        <v>0.79373799332681738</v>
      </c>
      <c r="Q168" s="200">
        <f t="shared" si="27"/>
        <v>-0.47716625661420242</v>
      </c>
      <c r="R168" s="200">
        <f t="shared" si="28"/>
        <v>-0.55305507197146619</v>
      </c>
      <c r="S168" s="200">
        <f t="shared" si="29"/>
        <v>-0.1152103068702971</v>
      </c>
    </row>
    <row r="169" spans="1:19" ht="16.5" thickTop="1" thickBot="1" x14ac:dyDescent="0.3">
      <c r="A169" s="201" t="s">
        <v>146</v>
      </c>
      <c r="B169" s="284">
        <v>12002</v>
      </c>
      <c r="C169" s="202">
        <v>9303</v>
      </c>
      <c r="D169" s="203">
        <f t="shared" si="20"/>
        <v>0.77512081319780035</v>
      </c>
      <c r="E169" s="204">
        <v>12554</v>
      </c>
      <c r="F169" s="202">
        <v>8216</v>
      </c>
      <c r="G169" s="203">
        <f t="shared" si="21"/>
        <v>0.654452764059264</v>
      </c>
      <c r="H169" s="203">
        <f t="shared" si="22"/>
        <v>-4.3970049386649723E-2</v>
      </c>
      <c r="I169" s="203">
        <f t="shared" si="23"/>
        <v>0.13230282375851998</v>
      </c>
      <c r="J169" s="205">
        <f t="shared" si="24"/>
        <v>0.12066804913853635</v>
      </c>
      <c r="K169" s="206">
        <v>90387</v>
      </c>
      <c r="L169" s="202">
        <v>68162</v>
      </c>
      <c r="M169" s="203">
        <f t="shared" si="25"/>
        <v>0.75411287021363693</v>
      </c>
      <c r="N169" s="204">
        <v>91512</v>
      </c>
      <c r="O169" s="202">
        <v>66776</v>
      </c>
      <c r="P169" s="203">
        <f t="shared" si="26"/>
        <v>0.72969665180522769</v>
      </c>
      <c r="Q169" s="203">
        <f t="shared" si="27"/>
        <v>-1.229346970889067E-2</v>
      </c>
      <c r="R169" s="203">
        <f t="shared" si="28"/>
        <v>2.0755960225230519E-2</v>
      </c>
      <c r="S169" s="205">
        <f t="shared" si="29"/>
        <v>2.441621840840924E-2</v>
      </c>
    </row>
    <row r="170" spans="1:19" ht="14.25" thickTop="1" x14ac:dyDescent="0.25">
      <c r="A170" s="207" t="s">
        <v>359</v>
      </c>
      <c r="B170" s="207">
        <v>12002</v>
      </c>
      <c r="C170" s="172">
        <v>9303</v>
      </c>
      <c r="D170" s="200">
        <f t="shared" si="20"/>
        <v>0.77512081319780035</v>
      </c>
      <c r="E170" s="172">
        <v>8277</v>
      </c>
      <c r="F170" s="172">
        <v>5492</v>
      </c>
      <c r="G170" s="200">
        <f t="shared" si="21"/>
        <v>0.66352543191977764</v>
      </c>
      <c r="H170" s="200">
        <f t="shared" si="22"/>
        <v>0.45004228585236206</v>
      </c>
      <c r="I170" s="200">
        <f t="shared" si="23"/>
        <v>0.69391842680262195</v>
      </c>
      <c r="J170" s="200">
        <f t="shared" si="24"/>
        <v>0.11159538127802271</v>
      </c>
      <c r="K170" s="172">
        <v>80661</v>
      </c>
      <c r="L170" s="172">
        <v>60712</v>
      </c>
      <c r="M170" s="200">
        <f t="shared" si="25"/>
        <v>0.75268097345681306</v>
      </c>
      <c r="N170" s="172">
        <v>58011</v>
      </c>
      <c r="O170" s="172">
        <v>43281</v>
      </c>
      <c r="P170" s="200">
        <f t="shared" si="26"/>
        <v>0.74608263949940523</v>
      </c>
      <c r="Q170" s="200">
        <f t="shared" si="27"/>
        <v>0.39044319180845011</v>
      </c>
      <c r="R170" s="200">
        <f t="shared" si="28"/>
        <v>0.40274023243455548</v>
      </c>
      <c r="S170" s="200">
        <f t="shared" si="29"/>
        <v>6.5983339574078315E-3</v>
      </c>
    </row>
    <row r="171" spans="1:19" ht="14.25" thickBot="1" x14ac:dyDescent="0.3">
      <c r="A171" s="207" t="s">
        <v>363</v>
      </c>
      <c r="B171" s="207">
        <v>0</v>
      </c>
      <c r="C171" s="172">
        <v>0</v>
      </c>
      <c r="D171" s="200" t="str">
        <f t="shared" si="20"/>
        <v/>
      </c>
      <c r="E171" s="172">
        <v>4277</v>
      </c>
      <c r="F171" s="172">
        <v>2724</v>
      </c>
      <c r="G171" s="200">
        <f t="shared" si="21"/>
        <v>0.63689501987374331</v>
      </c>
      <c r="H171" s="200">
        <f t="shared" si="22"/>
        <v>-1</v>
      </c>
      <c r="I171" s="200">
        <f t="shared" si="23"/>
        <v>-1</v>
      </c>
      <c r="J171" s="200" t="str">
        <f t="shared" si="24"/>
        <v/>
      </c>
      <c r="K171" s="172">
        <v>9726</v>
      </c>
      <c r="L171" s="172">
        <v>7450</v>
      </c>
      <c r="M171" s="200">
        <f t="shared" si="25"/>
        <v>0.76598807320584006</v>
      </c>
      <c r="N171" s="172">
        <v>33501</v>
      </c>
      <c r="O171" s="172">
        <v>23495</v>
      </c>
      <c r="P171" s="200">
        <f t="shared" si="26"/>
        <v>0.70132234858660936</v>
      </c>
      <c r="Q171" s="200">
        <f t="shared" si="27"/>
        <v>-0.70968030805050597</v>
      </c>
      <c r="R171" s="200">
        <f t="shared" si="28"/>
        <v>-0.6829112577144073</v>
      </c>
      <c r="S171" s="200">
        <f t="shared" si="29"/>
        <v>6.4665724619230702E-2</v>
      </c>
    </row>
    <row r="172" spans="1:19" ht="16.5" thickTop="1" thickBot="1" x14ac:dyDescent="0.3">
      <c r="A172" s="201" t="s">
        <v>151</v>
      </c>
      <c r="B172" s="284">
        <v>11380</v>
      </c>
      <c r="C172" s="202">
        <v>9139</v>
      </c>
      <c r="D172" s="203">
        <f t="shared" si="20"/>
        <v>0.80307557117750439</v>
      </c>
      <c r="E172" s="204">
        <v>0</v>
      </c>
      <c r="F172" s="202">
        <v>0</v>
      </c>
      <c r="G172" s="203" t="str">
        <f t="shared" si="21"/>
        <v/>
      </c>
      <c r="H172" s="203" t="str">
        <f t="shared" si="22"/>
        <v/>
      </c>
      <c r="I172" s="203" t="str">
        <f t="shared" si="23"/>
        <v/>
      </c>
      <c r="J172" s="205" t="str">
        <f t="shared" si="24"/>
        <v/>
      </c>
      <c r="K172" s="206">
        <v>76592</v>
      </c>
      <c r="L172" s="202">
        <v>61526</v>
      </c>
      <c r="M172" s="203">
        <f t="shared" si="25"/>
        <v>0.80329538332985173</v>
      </c>
      <c r="N172" s="204">
        <v>0</v>
      </c>
      <c r="O172" s="202">
        <v>0</v>
      </c>
      <c r="P172" s="203" t="str">
        <f t="shared" si="26"/>
        <v/>
      </c>
      <c r="Q172" s="203" t="str">
        <f t="shared" si="27"/>
        <v/>
      </c>
      <c r="R172" s="203" t="str">
        <f t="shared" si="28"/>
        <v/>
      </c>
      <c r="S172" s="205" t="str">
        <f t="shared" si="29"/>
        <v/>
      </c>
    </row>
    <row r="173" spans="1:19" ht="15" thickTop="1" thickBot="1" x14ac:dyDescent="0.3">
      <c r="A173" s="207" t="s">
        <v>98</v>
      </c>
      <c r="B173" s="207">
        <v>11380</v>
      </c>
      <c r="C173" s="172">
        <v>9139</v>
      </c>
      <c r="D173" s="200">
        <f t="shared" si="20"/>
        <v>0.80307557117750439</v>
      </c>
      <c r="E173" s="172">
        <v>0</v>
      </c>
      <c r="F173" s="172">
        <v>0</v>
      </c>
      <c r="G173" s="200" t="str">
        <f t="shared" si="21"/>
        <v/>
      </c>
      <c r="H173" s="200" t="str">
        <f t="shared" si="22"/>
        <v/>
      </c>
      <c r="I173" s="200" t="str">
        <f t="shared" si="23"/>
        <v/>
      </c>
      <c r="J173" s="200" t="str">
        <f t="shared" si="24"/>
        <v/>
      </c>
      <c r="K173" s="172">
        <v>76592</v>
      </c>
      <c r="L173" s="172">
        <v>61526</v>
      </c>
      <c r="M173" s="200">
        <f t="shared" si="25"/>
        <v>0.80329538332985173</v>
      </c>
      <c r="N173" s="172">
        <v>0</v>
      </c>
      <c r="O173" s="172">
        <v>0</v>
      </c>
      <c r="P173" s="200" t="str">
        <f t="shared" si="26"/>
        <v/>
      </c>
      <c r="Q173" s="200" t="str">
        <f t="shared" si="27"/>
        <v/>
      </c>
      <c r="R173" s="200" t="str">
        <f t="shared" si="28"/>
        <v/>
      </c>
      <c r="S173" s="200" t="str">
        <f t="shared" si="29"/>
        <v/>
      </c>
    </row>
    <row r="174" spans="1:19" ht="16.5" thickTop="1" thickBot="1" x14ac:dyDescent="0.3">
      <c r="A174" s="201" t="s">
        <v>150</v>
      </c>
      <c r="B174" s="284">
        <v>11253</v>
      </c>
      <c r="C174" s="202">
        <v>8078</v>
      </c>
      <c r="D174" s="203">
        <f t="shared" si="20"/>
        <v>0.71785301697325155</v>
      </c>
      <c r="E174" s="204">
        <v>10478</v>
      </c>
      <c r="F174" s="202">
        <v>7898</v>
      </c>
      <c r="G174" s="203">
        <f t="shared" si="21"/>
        <v>0.75376980339759492</v>
      </c>
      <c r="H174" s="203">
        <f t="shared" si="22"/>
        <v>7.3964497041420163E-2</v>
      </c>
      <c r="I174" s="203">
        <f t="shared" si="23"/>
        <v>2.2790579893643859E-2</v>
      </c>
      <c r="J174" s="205">
        <f t="shared" si="24"/>
        <v>-3.5916786424343372E-2</v>
      </c>
      <c r="K174" s="206">
        <v>82691</v>
      </c>
      <c r="L174" s="202">
        <v>65256</v>
      </c>
      <c r="M174" s="203">
        <f t="shared" si="25"/>
        <v>0.78915480523878057</v>
      </c>
      <c r="N174" s="204">
        <v>81178</v>
      </c>
      <c r="O174" s="202">
        <v>63150</v>
      </c>
      <c r="P174" s="203">
        <f t="shared" si="26"/>
        <v>0.77792012614255091</v>
      </c>
      <c r="Q174" s="203">
        <f t="shared" si="27"/>
        <v>1.8638054645347291E-2</v>
      </c>
      <c r="R174" s="203">
        <f t="shared" si="28"/>
        <v>3.3349168646080729E-2</v>
      </c>
      <c r="S174" s="205">
        <f t="shared" si="29"/>
        <v>1.1234679096229661E-2</v>
      </c>
    </row>
    <row r="175" spans="1:19" ht="14.25" thickTop="1" x14ac:dyDescent="0.25">
      <c r="A175" s="207" t="s">
        <v>368</v>
      </c>
      <c r="B175" s="207">
        <v>8432</v>
      </c>
      <c r="C175" s="172">
        <v>5516</v>
      </c>
      <c r="D175" s="200">
        <f t="shared" si="20"/>
        <v>0.65417457305502846</v>
      </c>
      <c r="E175" s="172">
        <v>0</v>
      </c>
      <c r="F175" s="172">
        <v>0</v>
      </c>
      <c r="G175" s="200" t="str">
        <f t="shared" si="21"/>
        <v/>
      </c>
      <c r="H175" s="200" t="str">
        <f t="shared" si="22"/>
        <v/>
      </c>
      <c r="I175" s="200" t="str">
        <f t="shared" si="23"/>
        <v/>
      </c>
      <c r="J175" s="200" t="str">
        <f t="shared" si="24"/>
        <v/>
      </c>
      <c r="K175" s="172">
        <v>16592</v>
      </c>
      <c r="L175" s="172">
        <v>12200</v>
      </c>
      <c r="M175" s="200">
        <f t="shared" si="25"/>
        <v>0.73529411764705888</v>
      </c>
      <c r="N175" s="172">
        <v>0</v>
      </c>
      <c r="O175" s="172">
        <v>0</v>
      </c>
      <c r="P175" s="200" t="str">
        <f t="shared" si="26"/>
        <v/>
      </c>
      <c r="Q175" s="200" t="str">
        <f t="shared" si="27"/>
        <v/>
      </c>
      <c r="R175" s="200" t="str">
        <f t="shared" si="28"/>
        <v/>
      </c>
      <c r="S175" s="200" t="str">
        <f t="shared" si="29"/>
        <v/>
      </c>
    </row>
    <row r="176" spans="1:19" x14ac:dyDescent="0.25">
      <c r="A176" s="207" t="s">
        <v>360</v>
      </c>
      <c r="B176" s="207">
        <v>2821</v>
      </c>
      <c r="C176" s="172">
        <v>2562</v>
      </c>
      <c r="D176" s="200">
        <f t="shared" si="20"/>
        <v>0.90818858560794047</v>
      </c>
      <c r="E176" s="172">
        <v>2046</v>
      </c>
      <c r="F176" s="172">
        <v>1666</v>
      </c>
      <c r="G176" s="200">
        <f t="shared" si="21"/>
        <v>0.81427174975562078</v>
      </c>
      <c r="H176" s="200">
        <f t="shared" si="22"/>
        <v>0.3787878787878789</v>
      </c>
      <c r="I176" s="200">
        <f t="shared" si="23"/>
        <v>0.53781512605042026</v>
      </c>
      <c r="J176" s="200">
        <f t="shared" si="24"/>
        <v>9.3916835852319691E-2</v>
      </c>
      <c r="K176" s="172">
        <v>17832</v>
      </c>
      <c r="L176" s="172">
        <v>16665</v>
      </c>
      <c r="M176" s="200">
        <f t="shared" si="25"/>
        <v>0.93455585464333779</v>
      </c>
      <c r="N176" s="172">
        <v>15425</v>
      </c>
      <c r="O176" s="172">
        <v>12971</v>
      </c>
      <c r="P176" s="200">
        <f t="shared" si="26"/>
        <v>0.84090761750405185</v>
      </c>
      <c r="Q176" s="200">
        <f t="shared" si="27"/>
        <v>0.1560453808752027</v>
      </c>
      <c r="R176" s="200">
        <f t="shared" si="28"/>
        <v>0.28478914501580443</v>
      </c>
      <c r="S176" s="200">
        <f t="shared" si="29"/>
        <v>9.3648237139285939E-2</v>
      </c>
    </row>
    <row r="177" spans="1:19" ht="14.25" thickBot="1" x14ac:dyDescent="0.3">
      <c r="A177" s="207" t="s">
        <v>84</v>
      </c>
      <c r="B177" s="207">
        <v>0</v>
      </c>
      <c r="C177" s="172">
        <v>0</v>
      </c>
      <c r="D177" s="200" t="str">
        <f t="shared" si="20"/>
        <v/>
      </c>
      <c r="E177" s="172">
        <v>8432</v>
      </c>
      <c r="F177" s="172">
        <v>6232</v>
      </c>
      <c r="G177" s="200">
        <f t="shared" si="21"/>
        <v>0.7390891840607211</v>
      </c>
      <c r="H177" s="200">
        <f t="shared" si="22"/>
        <v>-1</v>
      </c>
      <c r="I177" s="200">
        <f t="shared" si="23"/>
        <v>-1</v>
      </c>
      <c r="J177" s="200" t="str">
        <f t="shared" si="24"/>
        <v/>
      </c>
      <c r="K177" s="172">
        <v>48267</v>
      </c>
      <c r="L177" s="172">
        <v>36391</v>
      </c>
      <c r="M177" s="200">
        <f t="shared" si="25"/>
        <v>0.75395197546978265</v>
      </c>
      <c r="N177" s="172">
        <v>65753</v>
      </c>
      <c r="O177" s="172">
        <v>50179</v>
      </c>
      <c r="P177" s="200">
        <f t="shared" si="26"/>
        <v>0.76314388697093671</v>
      </c>
      <c r="Q177" s="200">
        <f t="shared" si="27"/>
        <v>-0.26593463416117891</v>
      </c>
      <c r="R177" s="200">
        <f t="shared" si="28"/>
        <v>-0.2747763008429821</v>
      </c>
      <c r="S177" s="200">
        <f t="shared" si="29"/>
        <v>-9.1919115011540597E-3</v>
      </c>
    </row>
    <row r="178" spans="1:19" ht="16.5" thickTop="1" thickBot="1" x14ac:dyDescent="0.3">
      <c r="A178" s="201" t="s">
        <v>166</v>
      </c>
      <c r="B178" s="284">
        <v>10202</v>
      </c>
      <c r="C178" s="202">
        <v>7361</v>
      </c>
      <c r="D178" s="203">
        <f t="shared" si="20"/>
        <v>0.72152519113899238</v>
      </c>
      <c r="E178" s="204">
        <v>7024</v>
      </c>
      <c r="F178" s="202">
        <v>4159</v>
      </c>
      <c r="G178" s="203">
        <f t="shared" si="21"/>
        <v>0.59211275626423687</v>
      </c>
      <c r="H178" s="203">
        <f t="shared" si="22"/>
        <v>0.45244874715261951</v>
      </c>
      <c r="I178" s="203">
        <f t="shared" si="23"/>
        <v>0.76989660976196195</v>
      </c>
      <c r="J178" s="205">
        <f t="shared" si="24"/>
        <v>0.12941243487475551</v>
      </c>
      <c r="K178" s="206">
        <v>58450</v>
      </c>
      <c r="L178" s="202">
        <v>38206</v>
      </c>
      <c r="M178" s="203">
        <f t="shared" si="25"/>
        <v>0.65365269461077846</v>
      </c>
      <c r="N178" s="204">
        <v>51444</v>
      </c>
      <c r="O178" s="202">
        <v>32825</v>
      </c>
      <c r="P178" s="203">
        <f t="shared" si="26"/>
        <v>0.63807246714874422</v>
      </c>
      <c r="Q178" s="203">
        <f t="shared" si="27"/>
        <v>0.13618692170126745</v>
      </c>
      <c r="R178" s="203">
        <f t="shared" si="28"/>
        <v>0.16392993145468382</v>
      </c>
      <c r="S178" s="205">
        <f t="shared" si="29"/>
        <v>1.5580227462034246E-2</v>
      </c>
    </row>
    <row r="179" spans="1:19" ht="14.25" thickTop="1" x14ac:dyDescent="0.25">
      <c r="A179" s="207" t="s">
        <v>359</v>
      </c>
      <c r="B179" s="207">
        <v>7482</v>
      </c>
      <c r="C179" s="172">
        <v>5431</v>
      </c>
      <c r="D179" s="200">
        <f t="shared" si="20"/>
        <v>0.72587543437583535</v>
      </c>
      <c r="E179" s="172">
        <v>7024</v>
      </c>
      <c r="F179" s="172">
        <v>4159</v>
      </c>
      <c r="G179" s="200">
        <f t="shared" si="21"/>
        <v>0.59211275626423687</v>
      </c>
      <c r="H179" s="200">
        <f t="shared" si="22"/>
        <v>6.5205011389521728E-2</v>
      </c>
      <c r="I179" s="200">
        <f t="shared" si="23"/>
        <v>0.30584275066121669</v>
      </c>
      <c r="J179" s="200">
        <f t="shared" si="24"/>
        <v>0.13376267811159848</v>
      </c>
      <c r="K179" s="172">
        <v>55580</v>
      </c>
      <c r="L179" s="172">
        <v>36151</v>
      </c>
      <c r="M179" s="200">
        <f t="shared" si="25"/>
        <v>0.6504318100035984</v>
      </c>
      <c r="N179" s="172">
        <v>51174</v>
      </c>
      <c r="O179" s="172">
        <v>32705</v>
      </c>
      <c r="P179" s="200">
        <f t="shared" si="26"/>
        <v>0.6390940712080353</v>
      </c>
      <c r="Q179" s="200">
        <f t="shared" si="27"/>
        <v>8.6098409348497329E-2</v>
      </c>
      <c r="R179" s="200">
        <f t="shared" si="28"/>
        <v>0.10536615196453147</v>
      </c>
      <c r="S179" s="200">
        <f t="shared" si="29"/>
        <v>1.1337738795563101E-2</v>
      </c>
    </row>
    <row r="180" spans="1:19" x14ac:dyDescent="0.25">
      <c r="A180" s="207" t="s">
        <v>368</v>
      </c>
      <c r="B180" s="207">
        <v>2720</v>
      </c>
      <c r="C180" s="172">
        <v>1930</v>
      </c>
      <c r="D180" s="200">
        <f t="shared" si="20"/>
        <v>0.7095588235294118</v>
      </c>
      <c r="E180" s="172">
        <v>0</v>
      </c>
      <c r="F180" s="172">
        <v>0</v>
      </c>
      <c r="G180" s="200" t="str">
        <f t="shared" si="21"/>
        <v/>
      </c>
      <c r="H180" s="200" t="str">
        <f t="shared" si="22"/>
        <v/>
      </c>
      <c r="I180" s="200" t="str">
        <f t="shared" si="23"/>
        <v/>
      </c>
      <c r="J180" s="200" t="str">
        <f t="shared" si="24"/>
        <v/>
      </c>
      <c r="K180" s="172">
        <v>2720</v>
      </c>
      <c r="L180" s="172">
        <v>1930</v>
      </c>
      <c r="M180" s="200">
        <f t="shared" si="25"/>
        <v>0.7095588235294118</v>
      </c>
      <c r="N180" s="172">
        <v>0</v>
      </c>
      <c r="O180" s="172">
        <v>0</v>
      </c>
      <c r="P180" s="200" t="str">
        <f t="shared" si="26"/>
        <v/>
      </c>
      <c r="Q180" s="200" t="str">
        <f t="shared" si="27"/>
        <v/>
      </c>
      <c r="R180" s="200" t="str">
        <f t="shared" si="28"/>
        <v/>
      </c>
      <c r="S180" s="200" t="str">
        <f t="shared" si="29"/>
        <v/>
      </c>
    </row>
    <row r="181" spans="1:19" ht="14.25" thickBot="1" x14ac:dyDescent="0.3">
      <c r="A181" s="207" t="s">
        <v>84</v>
      </c>
      <c r="B181" s="207">
        <v>0</v>
      </c>
      <c r="C181" s="172">
        <v>0</v>
      </c>
      <c r="D181" s="200" t="str">
        <f t="shared" si="20"/>
        <v/>
      </c>
      <c r="E181" s="172">
        <v>0</v>
      </c>
      <c r="F181" s="172">
        <v>0</v>
      </c>
      <c r="G181" s="200" t="str">
        <f t="shared" si="21"/>
        <v/>
      </c>
      <c r="H181" s="200" t="str">
        <f t="shared" si="22"/>
        <v/>
      </c>
      <c r="I181" s="200" t="str">
        <f t="shared" si="23"/>
        <v/>
      </c>
      <c r="J181" s="200" t="str">
        <f t="shared" si="24"/>
        <v/>
      </c>
      <c r="K181" s="172">
        <v>150</v>
      </c>
      <c r="L181" s="172">
        <v>125</v>
      </c>
      <c r="M181" s="200">
        <f t="shared" si="25"/>
        <v>0.83333333333333337</v>
      </c>
      <c r="N181" s="172">
        <v>270</v>
      </c>
      <c r="O181" s="172">
        <v>120</v>
      </c>
      <c r="P181" s="200">
        <f t="shared" si="26"/>
        <v>0.44444444444444442</v>
      </c>
      <c r="Q181" s="200">
        <f t="shared" si="27"/>
        <v>-0.44444444444444442</v>
      </c>
      <c r="R181" s="200">
        <f t="shared" si="28"/>
        <v>4.1666666666666741E-2</v>
      </c>
      <c r="S181" s="200">
        <f t="shared" si="29"/>
        <v>0.38888888888888895</v>
      </c>
    </row>
    <row r="182" spans="1:19" ht="16.5" thickTop="1" thickBot="1" x14ac:dyDescent="0.3">
      <c r="A182" s="201" t="s">
        <v>152</v>
      </c>
      <c r="B182" s="284">
        <v>8579</v>
      </c>
      <c r="C182" s="202">
        <v>6854</v>
      </c>
      <c r="D182" s="203">
        <f t="shared" si="20"/>
        <v>0.79892761394101874</v>
      </c>
      <c r="E182" s="204">
        <v>7204</v>
      </c>
      <c r="F182" s="202">
        <v>6049</v>
      </c>
      <c r="G182" s="203">
        <f t="shared" si="21"/>
        <v>0.83967240421987788</v>
      </c>
      <c r="H182" s="203">
        <f t="shared" si="22"/>
        <v>0.19086618545252643</v>
      </c>
      <c r="I182" s="203">
        <f t="shared" si="23"/>
        <v>0.13307984790874516</v>
      </c>
      <c r="J182" s="205">
        <f t="shared" si="24"/>
        <v>-4.0744790278859133E-2</v>
      </c>
      <c r="K182" s="206">
        <v>68126</v>
      </c>
      <c r="L182" s="202">
        <v>52341</v>
      </c>
      <c r="M182" s="203">
        <f t="shared" si="25"/>
        <v>0.76829697912691186</v>
      </c>
      <c r="N182" s="204">
        <v>71465</v>
      </c>
      <c r="O182" s="202">
        <v>54415</v>
      </c>
      <c r="P182" s="203">
        <f t="shared" si="26"/>
        <v>0.76142167494577762</v>
      </c>
      <c r="Q182" s="203">
        <f t="shared" si="27"/>
        <v>-4.6722171692436865E-2</v>
      </c>
      <c r="R182" s="203">
        <f t="shared" si="28"/>
        <v>-3.8114490489754682E-2</v>
      </c>
      <c r="S182" s="205">
        <f t="shared" si="29"/>
        <v>6.8753041811342452E-3</v>
      </c>
    </row>
    <row r="183" spans="1:19" ht="14.25" thickTop="1" x14ac:dyDescent="0.25">
      <c r="A183" s="207" t="s">
        <v>360</v>
      </c>
      <c r="B183" s="207">
        <v>5670</v>
      </c>
      <c r="C183" s="172">
        <v>4669</v>
      </c>
      <c r="D183" s="200">
        <f t="shared" si="20"/>
        <v>0.82345679012345674</v>
      </c>
      <c r="E183" s="172">
        <v>4296</v>
      </c>
      <c r="F183" s="172">
        <v>3650</v>
      </c>
      <c r="G183" s="200">
        <f t="shared" si="21"/>
        <v>0.8496275605214153</v>
      </c>
      <c r="H183" s="200">
        <f t="shared" si="22"/>
        <v>0.31983240223463683</v>
      </c>
      <c r="I183" s="200">
        <f t="shared" si="23"/>
        <v>0.27917808219178086</v>
      </c>
      <c r="J183" s="200">
        <f t="shared" si="24"/>
        <v>-2.6170770397958565E-2</v>
      </c>
      <c r="K183" s="172">
        <v>45308</v>
      </c>
      <c r="L183" s="172">
        <v>36364</v>
      </c>
      <c r="M183" s="200">
        <f t="shared" si="25"/>
        <v>0.80259556811159172</v>
      </c>
      <c r="N183" s="172">
        <v>44799</v>
      </c>
      <c r="O183" s="172">
        <v>35800</v>
      </c>
      <c r="P183" s="200">
        <f t="shared" si="26"/>
        <v>0.79912498046831404</v>
      </c>
      <c r="Q183" s="200">
        <f t="shared" si="27"/>
        <v>1.1361860755820352E-2</v>
      </c>
      <c r="R183" s="200">
        <f t="shared" si="28"/>
        <v>1.5754189944134023E-2</v>
      </c>
      <c r="S183" s="200">
        <f t="shared" si="29"/>
        <v>3.4705876432776783E-3</v>
      </c>
    </row>
    <row r="184" spans="1:19" ht="14.25" thickBot="1" x14ac:dyDescent="0.3">
      <c r="A184" s="207" t="s">
        <v>359</v>
      </c>
      <c r="B184" s="207">
        <v>2909</v>
      </c>
      <c r="C184" s="172">
        <v>2185</v>
      </c>
      <c r="D184" s="200">
        <f t="shared" si="20"/>
        <v>0.75111722241320045</v>
      </c>
      <c r="E184" s="172">
        <v>2908</v>
      </c>
      <c r="F184" s="172">
        <v>2399</v>
      </c>
      <c r="G184" s="200">
        <f t="shared" si="21"/>
        <v>0.82496561210453923</v>
      </c>
      <c r="H184" s="200">
        <f t="shared" si="22"/>
        <v>3.4387895460796791E-4</v>
      </c>
      <c r="I184" s="200">
        <f t="shared" si="23"/>
        <v>-8.9203834931221304E-2</v>
      </c>
      <c r="J184" s="200">
        <f t="shared" si="24"/>
        <v>-7.3848389691338778E-2</v>
      </c>
      <c r="K184" s="172">
        <v>22818</v>
      </c>
      <c r="L184" s="172">
        <v>15977</v>
      </c>
      <c r="M184" s="200">
        <f t="shared" si="25"/>
        <v>0.70019283022175471</v>
      </c>
      <c r="N184" s="172">
        <v>26666</v>
      </c>
      <c r="O184" s="172">
        <v>18615</v>
      </c>
      <c r="P184" s="200">
        <f t="shared" si="26"/>
        <v>0.69807995199880002</v>
      </c>
      <c r="Q184" s="200">
        <f t="shared" si="27"/>
        <v>-0.14430360759018979</v>
      </c>
      <c r="R184" s="200">
        <f t="shared" si="28"/>
        <v>-0.14171367177007788</v>
      </c>
      <c r="S184" s="200">
        <f t="shared" si="29"/>
        <v>2.112878222954695E-3</v>
      </c>
    </row>
    <row r="185" spans="1:19" ht="16.5" thickTop="1" thickBot="1" x14ac:dyDescent="0.3">
      <c r="A185" s="201" t="s">
        <v>164</v>
      </c>
      <c r="B185" s="284">
        <v>8222</v>
      </c>
      <c r="C185" s="202">
        <v>7480</v>
      </c>
      <c r="D185" s="203">
        <f t="shared" si="20"/>
        <v>0.90975431768426174</v>
      </c>
      <c r="E185" s="204">
        <v>8052</v>
      </c>
      <c r="F185" s="202">
        <v>6935</v>
      </c>
      <c r="G185" s="203">
        <f t="shared" si="21"/>
        <v>0.86127670144063584</v>
      </c>
      <c r="H185" s="203">
        <f t="shared" si="22"/>
        <v>2.1112767014406453E-2</v>
      </c>
      <c r="I185" s="203">
        <f t="shared" si="23"/>
        <v>7.8586878154289774E-2</v>
      </c>
      <c r="J185" s="205">
        <f t="shared" si="24"/>
        <v>4.8477616243625898E-2</v>
      </c>
      <c r="K185" s="206">
        <v>68179</v>
      </c>
      <c r="L185" s="202">
        <v>58596</v>
      </c>
      <c r="M185" s="203">
        <f t="shared" si="25"/>
        <v>0.8594435236656448</v>
      </c>
      <c r="N185" s="204">
        <v>59182</v>
      </c>
      <c r="O185" s="202">
        <v>50022</v>
      </c>
      <c r="P185" s="203">
        <f t="shared" si="26"/>
        <v>0.8452232097597242</v>
      </c>
      <c r="Q185" s="203">
        <f t="shared" si="27"/>
        <v>0.15202257443141498</v>
      </c>
      <c r="R185" s="203">
        <f t="shared" si="28"/>
        <v>0.17140458198392716</v>
      </c>
      <c r="S185" s="205">
        <f t="shared" si="29"/>
        <v>1.4220313905920601E-2</v>
      </c>
    </row>
    <row r="186" spans="1:19" ht="15" thickTop="1" thickBot="1" x14ac:dyDescent="0.3">
      <c r="A186" s="207" t="s">
        <v>360</v>
      </c>
      <c r="B186" s="207">
        <v>8222</v>
      </c>
      <c r="C186" s="172">
        <v>7480</v>
      </c>
      <c r="D186" s="200">
        <f t="shared" si="20"/>
        <v>0.90975431768426174</v>
      </c>
      <c r="E186" s="172">
        <v>8052</v>
      </c>
      <c r="F186" s="172">
        <v>6935</v>
      </c>
      <c r="G186" s="200">
        <f t="shared" si="21"/>
        <v>0.86127670144063584</v>
      </c>
      <c r="H186" s="200">
        <f t="shared" si="22"/>
        <v>2.1112767014406453E-2</v>
      </c>
      <c r="I186" s="200">
        <f t="shared" si="23"/>
        <v>7.8586878154289774E-2</v>
      </c>
      <c r="J186" s="200">
        <f t="shared" si="24"/>
        <v>4.8477616243625898E-2</v>
      </c>
      <c r="K186" s="172">
        <v>68179</v>
      </c>
      <c r="L186" s="172">
        <v>58596</v>
      </c>
      <c r="M186" s="200">
        <f t="shared" si="25"/>
        <v>0.8594435236656448</v>
      </c>
      <c r="N186" s="172">
        <v>59182</v>
      </c>
      <c r="O186" s="172">
        <v>50022</v>
      </c>
      <c r="P186" s="200">
        <f t="shared" si="26"/>
        <v>0.8452232097597242</v>
      </c>
      <c r="Q186" s="200">
        <f t="shared" si="27"/>
        <v>0.15202257443141498</v>
      </c>
      <c r="R186" s="200">
        <f t="shared" si="28"/>
        <v>0.17140458198392716</v>
      </c>
      <c r="S186" s="200">
        <f t="shared" si="29"/>
        <v>1.4220313905920601E-2</v>
      </c>
    </row>
    <row r="187" spans="1:19" ht="16.5" thickTop="1" thickBot="1" x14ac:dyDescent="0.3">
      <c r="A187" s="201" t="s">
        <v>153</v>
      </c>
      <c r="B187" s="284">
        <v>8139</v>
      </c>
      <c r="C187" s="202">
        <v>6010</v>
      </c>
      <c r="D187" s="203">
        <f t="shared" si="20"/>
        <v>0.73841995331121757</v>
      </c>
      <c r="E187" s="204">
        <v>6769</v>
      </c>
      <c r="F187" s="202">
        <v>4490</v>
      </c>
      <c r="G187" s="203">
        <f t="shared" si="21"/>
        <v>0.66331806766139756</v>
      </c>
      <c r="H187" s="203">
        <f t="shared" si="22"/>
        <v>0.20239326340670694</v>
      </c>
      <c r="I187" s="203">
        <f t="shared" si="23"/>
        <v>0.33853006681514475</v>
      </c>
      <c r="J187" s="205">
        <f t="shared" si="24"/>
        <v>7.510188564982001E-2</v>
      </c>
      <c r="K187" s="206">
        <v>62099</v>
      </c>
      <c r="L187" s="202">
        <v>41963</v>
      </c>
      <c r="M187" s="203">
        <f t="shared" si="25"/>
        <v>0.67574357074993152</v>
      </c>
      <c r="N187" s="204">
        <v>50309</v>
      </c>
      <c r="O187" s="202">
        <v>34776</v>
      </c>
      <c r="P187" s="203">
        <f t="shared" si="26"/>
        <v>0.6912480868234312</v>
      </c>
      <c r="Q187" s="203">
        <f t="shared" si="27"/>
        <v>0.23435170645411363</v>
      </c>
      <c r="R187" s="203">
        <f t="shared" si="28"/>
        <v>0.20666551644812525</v>
      </c>
      <c r="S187" s="205">
        <f t="shared" si="29"/>
        <v>-1.5504516073499675E-2</v>
      </c>
    </row>
    <row r="188" spans="1:19" ht="14.25" thickTop="1" x14ac:dyDescent="0.25">
      <c r="A188" s="207" t="s">
        <v>359</v>
      </c>
      <c r="B188" s="207">
        <v>8139</v>
      </c>
      <c r="C188" s="172">
        <v>6010</v>
      </c>
      <c r="D188" s="200">
        <f t="shared" si="20"/>
        <v>0.73841995331121757</v>
      </c>
      <c r="E188" s="172">
        <v>6769</v>
      </c>
      <c r="F188" s="172">
        <v>4490</v>
      </c>
      <c r="G188" s="200">
        <f t="shared" si="21"/>
        <v>0.66331806766139756</v>
      </c>
      <c r="H188" s="200">
        <f t="shared" si="22"/>
        <v>0.20239326340670694</v>
      </c>
      <c r="I188" s="200">
        <f t="shared" si="23"/>
        <v>0.33853006681514475</v>
      </c>
      <c r="J188" s="200">
        <f t="shared" si="24"/>
        <v>7.510188564982001E-2</v>
      </c>
      <c r="K188" s="172">
        <v>62099</v>
      </c>
      <c r="L188" s="172">
        <v>41963</v>
      </c>
      <c r="M188" s="200">
        <f t="shared" si="25"/>
        <v>0.67574357074993152</v>
      </c>
      <c r="N188" s="172">
        <v>50298</v>
      </c>
      <c r="O188" s="172">
        <v>34775</v>
      </c>
      <c r="P188" s="200">
        <f t="shared" si="26"/>
        <v>0.69137937890174561</v>
      </c>
      <c r="Q188" s="200">
        <f t="shared" si="27"/>
        <v>0.23462165493657805</v>
      </c>
      <c r="R188" s="200">
        <f t="shared" si="28"/>
        <v>0.20670021567217822</v>
      </c>
      <c r="S188" s="200">
        <f t="shared" si="29"/>
        <v>-1.563580815181409E-2</v>
      </c>
    </row>
    <row r="189" spans="1:19" ht="14.25" thickBot="1" x14ac:dyDescent="0.3">
      <c r="A189" s="207" t="s">
        <v>363</v>
      </c>
      <c r="B189" s="207">
        <v>0</v>
      </c>
      <c r="C189" s="172">
        <v>0</v>
      </c>
      <c r="D189" s="200" t="str">
        <f t="shared" si="20"/>
        <v/>
      </c>
      <c r="E189" s="172">
        <v>0</v>
      </c>
      <c r="F189" s="172">
        <v>0</v>
      </c>
      <c r="G189" s="200" t="str">
        <f t="shared" si="21"/>
        <v/>
      </c>
      <c r="H189" s="200" t="str">
        <f t="shared" si="22"/>
        <v/>
      </c>
      <c r="I189" s="200" t="str">
        <f t="shared" si="23"/>
        <v/>
      </c>
      <c r="J189" s="200" t="str">
        <f t="shared" si="24"/>
        <v/>
      </c>
      <c r="K189" s="172">
        <v>0</v>
      </c>
      <c r="L189" s="172">
        <v>0</v>
      </c>
      <c r="M189" s="200" t="str">
        <f t="shared" si="25"/>
        <v/>
      </c>
      <c r="N189" s="172">
        <v>11</v>
      </c>
      <c r="O189" s="172">
        <v>1</v>
      </c>
      <c r="P189" s="200">
        <f t="shared" si="26"/>
        <v>9.0909090909090912E-2</v>
      </c>
      <c r="Q189" s="200">
        <f t="shared" si="27"/>
        <v>-1</v>
      </c>
      <c r="R189" s="200">
        <f t="shared" si="28"/>
        <v>-1</v>
      </c>
      <c r="S189" s="200" t="str">
        <f t="shared" si="29"/>
        <v/>
      </c>
    </row>
    <row r="190" spans="1:19" ht="16.5" thickTop="1" thickBot="1" x14ac:dyDescent="0.3">
      <c r="A190" s="201" t="s">
        <v>155</v>
      </c>
      <c r="B190" s="284">
        <v>7947</v>
      </c>
      <c r="C190" s="202">
        <v>6899</v>
      </c>
      <c r="D190" s="203">
        <f t="shared" si="20"/>
        <v>0.86812633698250907</v>
      </c>
      <c r="E190" s="204">
        <v>4346</v>
      </c>
      <c r="F190" s="202">
        <v>4006</v>
      </c>
      <c r="G190" s="203">
        <f t="shared" si="21"/>
        <v>0.92176714219972389</v>
      </c>
      <c r="H190" s="203">
        <f t="shared" si="22"/>
        <v>0.82857800276115978</v>
      </c>
      <c r="I190" s="203">
        <f t="shared" si="23"/>
        <v>0.72216674987518714</v>
      </c>
      <c r="J190" s="205">
        <f t="shared" si="24"/>
        <v>-5.3640805217214815E-2</v>
      </c>
      <c r="K190" s="206">
        <v>59470</v>
      </c>
      <c r="L190" s="202">
        <v>48656</v>
      </c>
      <c r="M190" s="203">
        <f t="shared" si="25"/>
        <v>0.81816041701698339</v>
      </c>
      <c r="N190" s="204">
        <v>32576</v>
      </c>
      <c r="O190" s="202">
        <v>28536</v>
      </c>
      <c r="P190" s="203">
        <f t="shared" si="26"/>
        <v>0.87598231827111983</v>
      </c>
      <c r="Q190" s="203">
        <f t="shared" si="27"/>
        <v>0.82557711198428296</v>
      </c>
      <c r="R190" s="203">
        <f t="shared" si="28"/>
        <v>0.70507429212223149</v>
      </c>
      <c r="S190" s="205">
        <f t="shared" si="29"/>
        <v>-5.7821901254136443E-2</v>
      </c>
    </row>
    <row r="191" spans="1:19" ht="14.25" thickTop="1" x14ac:dyDescent="0.25">
      <c r="A191" s="207" t="s">
        <v>360</v>
      </c>
      <c r="B191" s="207">
        <v>5088</v>
      </c>
      <c r="C191" s="172">
        <v>4591</v>
      </c>
      <c r="D191" s="200">
        <f t="shared" si="20"/>
        <v>0.90231918238993714</v>
      </c>
      <c r="E191" s="172">
        <v>4346</v>
      </c>
      <c r="F191" s="172">
        <v>4006</v>
      </c>
      <c r="G191" s="200">
        <f t="shared" si="21"/>
        <v>0.92176714219972389</v>
      </c>
      <c r="H191" s="200">
        <f t="shared" si="22"/>
        <v>0.1707317073170731</v>
      </c>
      <c r="I191" s="200">
        <f t="shared" si="23"/>
        <v>0.14603095356964557</v>
      </c>
      <c r="J191" s="200">
        <f t="shared" si="24"/>
        <v>-1.9447959809786752E-2</v>
      </c>
      <c r="K191" s="172">
        <v>37469</v>
      </c>
      <c r="L191" s="172">
        <v>32419</v>
      </c>
      <c r="M191" s="200">
        <f t="shared" si="25"/>
        <v>0.86522191678454186</v>
      </c>
      <c r="N191" s="172">
        <v>32576</v>
      </c>
      <c r="O191" s="172">
        <v>28536</v>
      </c>
      <c r="P191" s="200">
        <f t="shared" si="26"/>
        <v>0.87598231827111983</v>
      </c>
      <c r="Q191" s="200">
        <f t="shared" si="27"/>
        <v>0.15020260314341849</v>
      </c>
      <c r="R191" s="200">
        <f t="shared" si="28"/>
        <v>0.13607373142696955</v>
      </c>
      <c r="S191" s="200">
        <f t="shared" si="29"/>
        <v>-1.0760401486577975E-2</v>
      </c>
    </row>
    <row r="192" spans="1:19" ht="14.25" thickBot="1" x14ac:dyDescent="0.3">
      <c r="A192" s="207" t="s">
        <v>359</v>
      </c>
      <c r="B192" s="207">
        <v>2859</v>
      </c>
      <c r="C192" s="172">
        <v>2308</v>
      </c>
      <c r="D192" s="200">
        <f t="shared" si="20"/>
        <v>0.80727527107380204</v>
      </c>
      <c r="E192" s="172">
        <v>0</v>
      </c>
      <c r="F192" s="172">
        <v>0</v>
      </c>
      <c r="G192" s="200" t="str">
        <f t="shared" si="21"/>
        <v/>
      </c>
      <c r="H192" s="200" t="str">
        <f t="shared" si="22"/>
        <v/>
      </c>
      <c r="I192" s="200" t="str">
        <f t="shared" si="23"/>
        <v/>
      </c>
      <c r="J192" s="200" t="str">
        <f t="shared" si="24"/>
        <v/>
      </c>
      <c r="K192" s="172">
        <v>22001</v>
      </c>
      <c r="L192" s="172">
        <v>16237</v>
      </c>
      <c r="M192" s="200">
        <f t="shared" si="25"/>
        <v>0.73801190854961141</v>
      </c>
      <c r="N192" s="172">
        <v>0</v>
      </c>
      <c r="O192" s="172">
        <v>0</v>
      </c>
      <c r="P192" s="200" t="str">
        <f t="shared" si="26"/>
        <v/>
      </c>
      <c r="Q192" s="200" t="str">
        <f t="shared" si="27"/>
        <v/>
      </c>
      <c r="R192" s="200" t="str">
        <f t="shared" si="28"/>
        <v/>
      </c>
      <c r="S192" s="200" t="str">
        <f t="shared" si="29"/>
        <v/>
      </c>
    </row>
    <row r="193" spans="1:19" ht="16.5" thickTop="1" thickBot="1" x14ac:dyDescent="0.3">
      <c r="A193" s="201" t="s">
        <v>165</v>
      </c>
      <c r="B193" s="284">
        <v>7782</v>
      </c>
      <c r="C193" s="202">
        <v>5672</v>
      </c>
      <c r="D193" s="203">
        <f t="shared" si="20"/>
        <v>0.72886147519917754</v>
      </c>
      <c r="E193" s="204">
        <v>7983</v>
      </c>
      <c r="F193" s="202">
        <v>5530</v>
      </c>
      <c r="G193" s="203">
        <f t="shared" si="21"/>
        <v>0.69272203432293622</v>
      </c>
      <c r="H193" s="203">
        <f t="shared" si="22"/>
        <v>-2.5178504321683559E-2</v>
      </c>
      <c r="I193" s="203">
        <f t="shared" si="23"/>
        <v>2.5678119349005435E-2</v>
      </c>
      <c r="J193" s="205">
        <f t="shared" si="24"/>
        <v>3.6139440876241324E-2</v>
      </c>
      <c r="K193" s="206">
        <v>58571</v>
      </c>
      <c r="L193" s="202">
        <v>39803</v>
      </c>
      <c r="M193" s="203">
        <f t="shared" si="25"/>
        <v>0.67956838708575917</v>
      </c>
      <c r="N193" s="204">
        <v>15149</v>
      </c>
      <c r="O193" s="202">
        <v>11280</v>
      </c>
      <c r="P193" s="203">
        <f t="shared" si="26"/>
        <v>0.74460360419829696</v>
      </c>
      <c r="Q193" s="203">
        <f t="shared" si="27"/>
        <v>2.8663278104165291</v>
      </c>
      <c r="R193" s="203">
        <f t="shared" si="28"/>
        <v>2.5286347517730499</v>
      </c>
      <c r="S193" s="205">
        <f t="shared" si="29"/>
        <v>-6.5035217112537791E-2</v>
      </c>
    </row>
    <row r="194" spans="1:19" ht="15" thickTop="1" thickBot="1" x14ac:dyDescent="0.3">
      <c r="A194" s="207" t="s">
        <v>84</v>
      </c>
      <c r="B194" s="207">
        <v>7782</v>
      </c>
      <c r="C194" s="172">
        <v>5672</v>
      </c>
      <c r="D194" s="200">
        <f t="shared" si="20"/>
        <v>0.72886147519917754</v>
      </c>
      <c r="E194" s="172">
        <v>7983</v>
      </c>
      <c r="F194" s="172">
        <v>5530</v>
      </c>
      <c r="G194" s="200">
        <f t="shared" si="21"/>
        <v>0.69272203432293622</v>
      </c>
      <c r="H194" s="200">
        <f t="shared" si="22"/>
        <v>-2.5178504321683559E-2</v>
      </c>
      <c r="I194" s="200">
        <f t="shared" si="23"/>
        <v>2.5678119349005435E-2</v>
      </c>
      <c r="J194" s="200">
        <f t="shared" si="24"/>
        <v>3.6139440876241324E-2</v>
      </c>
      <c r="K194" s="172">
        <v>58571</v>
      </c>
      <c r="L194" s="172">
        <v>39803</v>
      </c>
      <c r="M194" s="200">
        <f t="shared" si="25"/>
        <v>0.67956838708575917</v>
      </c>
      <c r="N194" s="172">
        <v>15149</v>
      </c>
      <c r="O194" s="172">
        <v>11280</v>
      </c>
      <c r="P194" s="200">
        <f t="shared" si="26"/>
        <v>0.74460360419829696</v>
      </c>
      <c r="Q194" s="200">
        <f t="shared" si="27"/>
        <v>2.8663278104165291</v>
      </c>
      <c r="R194" s="200">
        <f t="shared" si="28"/>
        <v>2.5286347517730499</v>
      </c>
      <c r="S194" s="200">
        <f t="shared" si="29"/>
        <v>-6.5035217112537791E-2</v>
      </c>
    </row>
    <row r="195" spans="1:19" ht="16.5" thickTop="1" thickBot="1" x14ac:dyDescent="0.3">
      <c r="A195" s="201" t="s">
        <v>154</v>
      </c>
      <c r="B195" s="284">
        <v>7587</v>
      </c>
      <c r="C195" s="202">
        <v>6171</v>
      </c>
      <c r="D195" s="203">
        <f t="shared" si="20"/>
        <v>0.81336496638987743</v>
      </c>
      <c r="E195" s="204">
        <v>4535</v>
      </c>
      <c r="F195" s="202">
        <v>3508</v>
      </c>
      <c r="G195" s="203">
        <f t="shared" si="21"/>
        <v>0.77353914002205071</v>
      </c>
      <c r="H195" s="203">
        <f t="shared" si="22"/>
        <v>0.67298787210584354</v>
      </c>
      <c r="I195" s="203">
        <f t="shared" si="23"/>
        <v>0.75912200684150521</v>
      </c>
      <c r="J195" s="205">
        <f t="shared" si="24"/>
        <v>3.9825826367826722E-2</v>
      </c>
      <c r="K195" s="206">
        <v>44238</v>
      </c>
      <c r="L195" s="202">
        <v>34730</v>
      </c>
      <c r="M195" s="203">
        <f t="shared" si="25"/>
        <v>0.78507165785071653</v>
      </c>
      <c r="N195" s="204">
        <v>31941</v>
      </c>
      <c r="O195" s="202">
        <v>26614</v>
      </c>
      <c r="P195" s="203">
        <f t="shared" si="26"/>
        <v>0.83322375630067935</v>
      </c>
      <c r="Q195" s="203">
        <f t="shared" si="27"/>
        <v>0.38499107729876969</v>
      </c>
      <c r="R195" s="203">
        <f t="shared" si="28"/>
        <v>0.30495228075449021</v>
      </c>
      <c r="S195" s="205">
        <f t="shared" si="29"/>
        <v>-4.8152098449962821E-2</v>
      </c>
    </row>
    <row r="196" spans="1:19" ht="14.25" thickTop="1" x14ac:dyDescent="0.25">
      <c r="A196" s="207" t="s">
        <v>368</v>
      </c>
      <c r="B196" s="207">
        <v>7467</v>
      </c>
      <c r="C196" s="172">
        <v>6075</v>
      </c>
      <c r="D196" s="200">
        <f t="shared" si="20"/>
        <v>0.81357975090397749</v>
      </c>
      <c r="E196" s="172">
        <v>0</v>
      </c>
      <c r="F196" s="172">
        <v>0</v>
      </c>
      <c r="G196" s="200" t="str">
        <f t="shared" si="21"/>
        <v/>
      </c>
      <c r="H196" s="200" t="str">
        <f t="shared" si="22"/>
        <v/>
      </c>
      <c r="I196" s="200" t="str">
        <f t="shared" si="23"/>
        <v/>
      </c>
      <c r="J196" s="200" t="str">
        <f t="shared" si="24"/>
        <v/>
      </c>
      <c r="K196" s="172">
        <v>7535</v>
      </c>
      <c r="L196" s="172">
        <v>6106</v>
      </c>
      <c r="M196" s="200">
        <f t="shared" si="25"/>
        <v>0.81035169210351687</v>
      </c>
      <c r="N196" s="172">
        <v>0</v>
      </c>
      <c r="O196" s="172">
        <v>0</v>
      </c>
      <c r="P196" s="200" t="str">
        <f t="shared" si="26"/>
        <v/>
      </c>
      <c r="Q196" s="200" t="str">
        <f t="shared" si="27"/>
        <v/>
      </c>
      <c r="R196" s="200" t="str">
        <f t="shared" si="28"/>
        <v/>
      </c>
      <c r="S196" s="200" t="str">
        <f t="shared" si="29"/>
        <v/>
      </c>
    </row>
    <row r="197" spans="1:19" ht="14.25" thickBot="1" x14ac:dyDescent="0.3">
      <c r="A197" s="207" t="s">
        <v>84</v>
      </c>
      <c r="B197" s="207">
        <v>120</v>
      </c>
      <c r="C197" s="172">
        <v>96</v>
      </c>
      <c r="D197" s="200">
        <f t="shared" si="20"/>
        <v>0.8</v>
      </c>
      <c r="E197" s="172">
        <v>4535</v>
      </c>
      <c r="F197" s="172">
        <v>3508</v>
      </c>
      <c r="G197" s="200">
        <f t="shared" si="21"/>
        <v>0.77353914002205071</v>
      </c>
      <c r="H197" s="200">
        <f t="shared" si="22"/>
        <v>-0.97353914002205066</v>
      </c>
      <c r="I197" s="200">
        <f t="shared" si="23"/>
        <v>-0.97263397947548458</v>
      </c>
      <c r="J197" s="200">
        <f t="shared" si="24"/>
        <v>2.6460859977949336E-2</v>
      </c>
      <c r="K197" s="172">
        <v>36703</v>
      </c>
      <c r="L197" s="172">
        <v>28624</v>
      </c>
      <c r="M197" s="200">
        <f t="shared" si="25"/>
        <v>0.77988175353513334</v>
      </c>
      <c r="N197" s="172">
        <v>31941</v>
      </c>
      <c r="O197" s="172">
        <v>26614</v>
      </c>
      <c r="P197" s="200">
        <f t="shared" si="26"/>
        <v>0.83322375630067935</v>
      </c>
      <c r="Q197" s="200">
        <f t="shared" si="27"/>
        <v>0.14908737985661058</v>
      </c>
      <c r="R197" s="200">
        <f t="shared" si="28"/>
        <v>7.5524160216427383E-2</v>
      </c>
      <c r="S197" s="200">
        <f t="shared" si="29"/>
        <v>-5.3342002765546015E-2</v>
      </c>
    </row>
    <row r="198" spans="1:19" ht="16.5" thickTop="1" thickBot="1" x14ac:dyDescent="0.3">
      <c r="A198" s="201" t="s">
        <v>156</v>
      </c>
      <c r="B198" s="284">
        <v>7414</v>
      </c>
      <c r="C198" s="202">
        <v>5526</v>
      </c>
      <c r="D198" s="203">
        <f t="shared" si="20"/>
        <v>0.7453466414890747</v>
      </c>
      <c r="E198" s="204">
        <v>4951</v>
      </c>
      <c r="F198" s="202">
        <v>3867</v>
      </c>
      <c r="G198" s="203">
        <f t="shared" si="21"/>
        <v>0.78105433245808931</v>
      </c>
      <c r="H198" s="203">
        <f t="shared" si="22"/>
        <v>0.49747525752373267</v>
      </c>
      <c r="I198" s="203">
        <f t="shared" si="23"/>
        <v>0.42901474010861129</v>
      </c>
      <c r="J198" s="205">
        <f t="shared" si="24"/>
        <v>-3.5707690969014605E-2</v>
      </c>
      <c r="K198" s="206">
        <v>44796</v>
      </c>
      <c r="L198" s="202">
        <v>32719</v>
      </c>
      <c r="M198" s="203">
        <f t="shared" si="25"/>
        <v>0.7304000357174748</v>
      </c>
      <c r="N198" s="204">
        <v>38532</v>
      </c>
      <c r="O198" s="202">
        <v>27897</v>
      </c>
      <c r="P198" s="203">
        <f t="shared" si="26"/>
        <v>0.72399563998754279</v>
      </c>
      <c r="Q198" s="203">
        <f t="shared" si="27"/>
        <v>0.16256617876051083</v>
      </c>
      <c r="R198" s="203">
        <f t="shared" si="28"/>
        <v>0.17285012725382654</v>
      </c>
      <c r="S198" s="205">
        <f t="shared" si="29"/>
        <v>6.4043957299320109E-3</v>
      </c>
    </row>
    <row r="199" spans="1:19" ht="15" thickTop="1" thickBot="1" x14ac:dyDescent="0.3">
      <c r="A199" s="207" t="s">
        <v>359</v>
      </c>
      <c r="B199" s="207">
        <v>7414</v>
      </c>
      <c r="C199" s="172">
        <v>5526</v>
      </c>
      <c r="D199" s="200">
        <f t="shared" si="20"/>
        <v>0.7453466414890747</v>
      </c>
      <c r="E199" s="172">
        <v>4951</v>
      </c>
      <c r="F199" s="172">
        <v>3867</v>
      </c>
      <c r="G199" s="200">
        <f t="shared" si="21"/>
        <v>0.78105433245808931</v>
      </c>
      <c r="H199" s="200">
        <f t="shared" si="22"/>
        <v>0.49747525752373267</v>
      </c>
      <c r="I199" s="200">
        <f t="shared" si="23"/>
        <v>0.42901474010861129</v>
      </c>
      <c r="J199" s="200">
        <f t="shared" si="24"/>
        <v>-3.5707690969014605E-2</v>
      </c>
      <c r="K199" s="172">
        <v>44796</v>
      </c>
      <c r="L199" s="172">
        <v>32719</v>
      </c>
      <c r="M199" s="200">
        <f t="shared" si="25"/>
        <v>0.7304000357174748</v>
      </c>
      <c r="N199" s="172">
        <v>38532</v>
      </c>
      <c r="O199" s="172">
        <v>27897</v>
      </c>
      <c r="P199" s="200">
        <f t="shared" si="26"/>
        <v>0.72399563998754279</v>
      </c>
      <c r="Q199" s="200">
        <f t="shared" si="27"/>
        <v>0.16256617876051083</v>
      </c>
      <c r="R199" s="200">
        <f t="shared" si="28"/>
        <v>0.17285012725382654</v>
      </c>
      <c r="S199" s="200">
        <f t="shared" si="29"/>
        <v>6.4043957299320109E-3</v>
      </c>
    </row>
    <row r="200" spans="1:19" ht="16.5" thickTop="1" thickBot="1" x14ac:dyDescent="0.3">
      <c r="A200" s="201" t="s">
        <v>253</v>
      </c>
      <c r="B200" s="284">
        <v>7249</v>
      </c>
      <c r="C200" s="202">
        <v>5522</v>
      </c>
      <c r="D200" s="203">
        <f t="shared" si="20"/>
        <v>0.7617602427921093</v>
      </c>
      <c r="E200" s="204">
        <v>2670</v>
      </c>
      <c r="F200" s="202">
        <v>1924</v>
      </c>
      <c r="G200" s="203">
        <f t="shared" si="21"/>
        <v>0.72059925093632959</v>
      </c>
      <c r="H200" s="203">
        <f t="shared" si="22"/>
        <v>1.7149812734082399</v>
      </c>
      <c r="I200" s="203">
        <f t="shared" si="23"/>
        <v>1.87006237006237</v>
      </c>
      <c r="J200" s="205">
        <f t="shared" si="24"/>
        <v>4.1160991855779705E-2</v>
      </c>
      <c r="K200" s="206">
        <v>41902</v>
      </c>
      <c r="L200" s="202">
        <v>29210</v>
      </c>
      <c r="M200" s="203">
        <f t="shared" si="25"/>
        <v>0.69710276359123668</v>
      </c>
      <c r="N200" s="204">
        <v>19932</v>
      </c>
      <c r="O200" s="202">
        <v>14045</v>
      </c>
      <c r="P200" s="203">
        <f t="shared" si="26"/>
        <v>0.70464579570539831</v>
      </c>
      <c r="Q200" s="203">
        <f t="shared" si="27"/>
        <v>1.1022476419827414</v>
      </c>
      <c r="R200" s="203">
        <f t="shared" si="28"/>
        <v>1.0797436810252758</v>
      </c>
      <c r="S200" s="205">
        <f t="shared" si="29"/>
        <v>-7.5430321141616297E-3</v>
      </c>
    </row>
    <row r="201" spans="1:19" ht="14.25" thickTop="1" x14ac:dyDescent="0.25">
      <c r="A201" s="207" t="s">
        <v>359</v>
      </c>
      <c r="B201" s="207">
        <v>5073</v>
      </c>
      <c r="C201" s="172">
        <v>3714</v>
      </c>
      <c r="D201" s="200">
        <f t="shared" ref="D201:D264" si="30">IFERROR(C201/B201,"")</f>
        <v>0.73211117681845062</v>
      </c>
      <c r="E201" s="172">
        <v>2670</v>
      </c>
      <c r="F201" s="172">
        <v>1924</v>
      </c>
      <c r="G201" s="200">
        <f t="shared" ref="G201:G264" si="31">IFERROR(F201/E201,"")</f>
        <v>0.72059925093632959</v>
      </c>
      <c r="H201" s="200">
        <f t="shared" ref="H201:H264" si="32">IFERROR(B201/E201-1,"")</f>
        <v>0.89999999999999991</v>
      </c>
      <c r="I201" s="200">
        <f t="shared" ref="I201:I264" si="33">IFERROR(C201/F201-1,"")</f>
        <v>0.93035343035343043</v>
      </c>
      <c r="J201" s="200">
        <f t="shared" ref="J201:J264" si="34">IFERROR(D201-G201,"")</f>
        <v>1.1511925882121021E-2</v>
      </c>
      <c r="K201" s="172">
        <v>39726</v>
      </c>
      <c r="L201" s="172">
        <v>27402</v>
      </c>
      <c r="M201" s="200">
        <f t="shared" ref="M201:M264" si="35">IFERROR(L201/K201,"")</f>
        <v>0.68977495846548864</v>
      </c>
      <c r="N201" s="172">
        <v>19932</v>
      </c>
      <c r="O201" s="172">
        <v>14045</v>
      </c>
      <c r="P201" s="200">
        <f t="shared" ref="P201:P264" si="36">IFERROR(O201/N201,"")</f>
        <v>0.70464579570539831</v>
      </c>
      <c r="Q201" s="200">
        <f t="shared" ref="Q201:Q264" si="37">IFERROR(K201/N201-1,"")</f>
        <v>0.99307645996387728</v>
      </c>
      <c r="R201" s="200">
        <f t="shared" ref="R201:R264" si="38">IFERROR(L201/O201-1,"")</f>
        <v>0.9510145959416163</v>
      </c>
      <c r="S201" s="200">
        <f t="shared" ref="S201:S264" si="39">IFERROR(M201-P201,"")</f>
        <v>-1.4870837239909673E-2</v>
      </c>
    </row>
    <row r="202" spans="1:19" ht="14.25" thickBot="1" x14ac:dyDescent="0.3">
      <c r="A202" s="207" t="s">
        <v>368</v>
      </c>
      <c r="B202" s="207">
        <v>2176</v>
      </c>
      <c r="C202" s="172">
        <v>1808</v>
      </c>
      <c r="D202" s="200">
        <f t="shared" si="30"/>
        <v>0.83088235294117652</v>
      </c>
      <c r="E202" s="172">
        <v>0</v>
      </c>
      <c r="F202" s="172">
        <v>0</v>
      </c>
      <c r="G202" s="200" t="str">
        <f t="shared" si="31"/>
        <v/>
      </c>
      <c r="H202" s="200" t="str">
        <f t="shared" si="32"/>
        <v/>
      </c>
      <c r="I202" s="200" t="str">
        <f t="shared" si="33"/>
        <v/>
      </c>
      <c r="J202" s="200" t="str">
        <f t="shared" si="34"/>
        <v/>
      </c>
      <c r="K202" s="172">
        <v>2176</v>
      </c>
      <c r="L202" s="172">
        <v>1808</v>
      </c>
      <c r="M202" s="200">
        <f t="shared" si="35"/>
        <v>0.83088235294117652</v>
      </c>
      <c r="N202" s="172">
        <v>0</v>
      </c>
      <c r="O202" s="172">
        <v>0</v>
      </c>
      <c r="P202" s="200" t="str">
        <f t="shared" si="36"/>
        <v/>
      </c>
      <c r="Q202" s="200" t="str">
        <f t="shared" si="37"/>
        <v/>
      </c>
      <c r="R202" s="200" t="str">
        <f t="shared" si="38"/>
        <v/>
      </c>
      <c r="S202" s="200" t="str">
        <f t="shared" si="39"/>
        <v/>
      </c>
    </row>
    <row r="203" spans="1:19" ht="16.5" thickTop="1" thickBot="1" x14ac:dyDescent="0.3">
      <c r="A203" s="201" t="s">
        <v>167</v>
      </c>
      <c r="B203" s="284">
        <v>6703</v>
      </c>
      <c r="C203" s="202">
        <v>4594</v>
      </c>
      <c r="D203" s="203">
        <f t="shared" si="30"/>
        <v>0.68536476204684471</v>
      </c>
      <c r="E203" s="204">
        <v>7601</v>
      </c>
      <c r="F203" s="202">
        <v>5788</v>
      </c>
      <c r="G203" s="203">
        <f t="shared" si="31"/>
        <v>0.76147875279568478</v>
      </c>
      <c r="H203" s="203">
        <f t="shared" si="32"/>
        <v>-0.11814234969083015</v>
      </c>
      <c r="I203" s="203">
        <f t="shared" si="33"/>
        <v>-0.20628887353144432</v>
      </c>
      <c r="J203" s="205">
        <f t="shared" si="34"/>
        <v>-7.6113990748840066E-2</v>
      </c>
      <c r="K203" s="206">
        <v>49664</v>
      </c>
      <c r="L203" s="202">
        <v>34627</v>
      </c>
      <c r="M203" s="203">
        <f t="shared" si="35"/>
        <v>0.69722535438144329</v>
      </c>
      <c r="N203" s="204">
        <v>33224</v>
      </c>
      <c r="O203" s="202">
        <v>23119</v>
      </c>
      <c r="P203" s="203">
        <f t="shared" si="36"/>
        <v>0.69585239585841563</v>
      </c>
      <c r="Q203" s="203">
        <f t="shared" si="37"/>
        <v>0.49482301950397312</v>
      </c>
      <c r="R203" s="203">
        <f t="shared" si="38"/>
        <v>0.49777239499978365</v>
      </c>
      <c r="S203" s="205">
        <f t="shared" si="39"/>
        <v>1.3729585230276564E-3</v>
      </c>
    </row>
    <row r="204" spans="1:19" ht="14.25" thickTop="1" x14ac:dyDescent="0.25">
      <c r="A204" s="207" t="s">
        <v>84</v>
      </c>
      <c r="B204" s="207">
        <v>6703</v>
      </c>
      <c r="C204" s="172">
        <v>4594</v>
      </c>
      <c r="D204" s="200">
        <f t="shared" si="30"/>
        <v>0.68536476204684471</v>
      </c>
      <c r="E204" s="172">
        <v>7333</v>
      </c>
      <c r="F204" s="172">
        <v>5650</v>
      </c>
      <c r="G204" s="200">
        <f t="shared" si="31"/>
        <v>0.77048956770762311</v>
      </c>
      <c r="H204" s="200">
        <f t="shared" si="32"/>
        <v>-8.5912996045274803E-2</v>
      </c>
      <c r="I204" s="200">
        <f t="shared" si="33"/>
        <v>-0.18690265486725666</v>
      </c>
      <c r="J204" s="200">
        <f t="shared" si="34"/>
        <v>-8.5124805660778402E-2</v>
      </c>
      <c r="K204" s="172">
        <v>49066</v>
      </c>
      <c r="L204" s="172">
        <v>34285</v>
      </c>
      <c r="M204" s="200">
        <f t="shared" si="35"/>
        <v>0.69875270044429949</v>
      </c>
      <c r="N204" s="172">
        <v>29172</v>
      </c>
      <c r="O204" s="172">
        <v>20885</v>
      </c>
      <c r="P204" s="200">
        <f t="shared" si="36"/>
        <v>0.71592623063211303</v>
      </c>
      <c r="Q204" s="200">
        <f t="shared" si="37"/>
        <v>0.68195529960235834</v>
      </c>
      <c r="R204" s="200">
        <f t="shared" si="38"/>
        <v>0.64160881015082594</v>
      </c>
      <c r="S204" s="200">
        <f t="shared" si="39"/>
        <v>-1.7173530187813535E-2</v>
      </c>
    </row>
    <row r="205" spans="1:19" x14ac:dyDescent="0.25">
      <c r="A205" s="207" t="s">
        <v>359</v>
      </c>
      <c r="B205" s="207">
        <v>0</v>
      </c>
      <c r="C205" s="172">
        <v>0</v>
      </c>
      <c r="D205" s="200" t="str">
        <f t="shared" si="30"/>
        <v/>
      </c>
      <c r="E205" s="172">
        <v>268</v>
      </c>
      <c r="F205" s="172">
        <v>138</v>
      </c>
      <c r="G205" s="200">
        <f t="shared" si="31"/>
        <v>0.5149253731343284</v>
      </c>
      <c r="H205" s="200">
        <f t="shared" si="32"/>
        <v>-1</v>
      </c>
      <c r="I205" s="200">
        <f t="shared" si="33"/>
        <v>-1</v>
      </c>
      <c r="J205" s="200" t="str">
        <f t="shared" si="34"/>
        <v/>
      </c>
      <c r="K205" s="172">
        <v>598</v>
      </c>
      <c r="L205" s="172">
        <v>342</v>
      </c>
      <c r="M205" s="200">
        <f t="shared" si="35"/>
        <v>0.57190635451505012</v>
      </c>
      <c r="N205" s="172">
        <v>3878</v>
      </c>
      <c r="O205" s="172">
        <v>2061</v>
      </c>
      <c r="P205" s="200">
        <f t="shared" si="36"/>
        <v>0.5314595152140279</v>
      </c>
      <c r="Q205" s="200">
        <f t="shared" si="37"/>
        <v>-0.84579680247550282</v>
      </c>
      <c r="R205" s="200">
        <f t="shared" si="38"/>
        <v>-0.8340611353711791</v>
      </c>
      <c r="S205" s="200">
        <f t="shared" si="39"/>
        <v>4.0446839301022219E-2</v>
      </c>
    </row>
    <row r="206" spans="1:19" ht="14.25" thickBot="1" x14ac:dyDescent="0.3">
      <c r="A206" s="207" t="s">
        <v>103</v>
      </c>
      <c r="B206" s="207">
        <v>0</v>
      </c>
      <c r="C206" s="172">
        <v>0</v>
      </c>
      <c r="D206" s="200" t="str">
        <f t="shared" si="30"/>
        <v/>
      </c>
      <c r="E206" s="172">
        <v>0</v>
      </c>
      <c r="F206" s="172">
        <v>0</v>
      </c>
      <c r="G206" s="200" t="str">
        <f t="shared" si="31"/>
        <v/>
      </c>
      <c r="H206" s="200" t="str">
        <f t="shared" si="32"/>
        <v/>
      </c>
      <c r="I206" s="200" t="str">
        <f t="shared" si="33"/>
        <v/>
      </c>
      <c r="J206" s="200" t="str">
        <f t="shared" si="34"/>
        <v/>
      </c>
      <c r="K206" s="172">
        <v>0</v>
      </c>
      <c r="L206" s="172">
        <v>0</v>
      </c>
      <c r="M206" s="200" t="str">
        <f t="shared" si="35"/>
        <v/>
      </c>
      <c r="N206" s="172">
        <v>174</v>
      </c>
      <c r="O206" s="172">
        <v>173</v>
      </c>
      <c r="P206" s="200">
        <f t="shared" si="36"/>
        <v>0.99425287356321834</v>
      </c>
      <c r="Q206" s="200">
        <f t="shared" si="37"/>
        <v>-1</v>
      </c>
      <c r="R206" s="200">
        <f t="shared" si="38"/>
        <v>-1</v>
      </c>
      <c r="S206" s="200" t="str">
        <f t="shared" si="39"/>
        <v/>
      </c>
    </row>
    <row r="207" spans="1:19" ht="16.5" thickTop="1" thickBot="1" x14ac:dyDescent="0.3">
      <c r="A207" s="201" t="s">
        <v>254</v>
      </c>
      <c r="B207" s="284">
        <v>6537</v>
      </c>
      <c r="C207" s="202">
        <v>4953</v>
      </c>
      <c r="D207" s="203">
        <f t="shared" si="30"/>
        <v>0.757687012391005</v>
      </c>
      <c r="E207" s="204">
        <v>2785</v>
      </c>
      <c r="F207" s="202">
        <v>2436</v>
      </c>
      <c r="G207" s="203">
        <f t="shared" si="31"/>
        <v>0.87468581687612212</v>
      </c>
      <c r="H207" s="203">
        <f t="shared" si="32"/>
        <v>1.3472172351885097</v>
      </c>
      <c r="I207" s="203">
        <f t="shared" si="33"/>
        <v>1.0332512315270934</v>
      </c>
      <c r="J207" s="205">
        <f t="shared" si="34"/>
        <v>-0.11699880448511712</v>
      </c>
      <c r="K207" s="206">
        <v>25939</v>
      </c>
      <c r="L207" s="202">
        <v>22140</v>
      </c>
      <c r="M207" s="203">
        <f t="shared" si="35"/>
        <v>0.85354100003855193</v>
      </c>
      <c r="N207" s="204">
        <v>21498</v>
      </c>
      <c r="O207" s="202">
        <v>18827</v>
      </c>
      <c r="P207" s="203">
        <f t="shared" si="36"/>
        <v>0.87575588426830397</v>
      </c>
      <c r="Q207" s="203">
        <f t="shared" si="37"/>
        <v>0.20657735603311944</v>
      </c>
      <c r="R207" s="203">
        <f t="shared" si="38"/>
        <v>0.17597068040580011</v>
      </c>
      <c r="S207" s="205">
        <f t="shared" si="39"/>
        <v>-2.2214884229752041E-2</v>
      </c>
    </row>
    <row r="208" spans="1:19" ht="14.25" thickTop="1" x14ac:dyDescent="0.25">
      <c r="A208" s="207" t="s">
        <v>368</v>
      </c>
      <c r="B208" s="207">
        <v>3749</v>
      </c>
      <c r="C208" s="172">
        <v>2784</v>
      </c>
      <c r="D208" s="200">
        <f t="shared" si="30"/>
        <v>0.74259802614030412</v>
      </c>
      <c r="E208" s="172">
        <v>0</v>
      </c>
      <c r="F208" s="172">
        <v>0</v>
      </c>
      <c r="G208" s="200" t="str">
        <f t="shared" si="31"/>
        <v/>
      </c>
      <c r="H208" s="200" t="str">
        <f t="shared" si="32"/>
        <v/>
      </c>
      <c r="I208" s="200" t="str">
        <f t="shared" si="33"/>
        <v/>
      </c>
      <c r="J208" s="200" t="str">
        <f t="shared" si="34"/>
        <v/>
      </c>
      <c r="K208" s="172">
        <v>3749</v>
      </c>
      <c r="L208" s="172">
        <v>2784</v>
      </c>
      <c r="M208" s="200">
        <f t="shared" si="35"/>
        <v>0.74259802614030412</v>
      </c>
      <c r="N208" s="172">
        <v>0</v>
      </c>
      <c r="O208" s="172">
        <v>0</v>
      </c>
      <c r="P208" s="200" t="str">
        <f t="shared" si="36"/>
        <v/>
      </c>
      <c r="Q208" s="200" t="str">
        <f t="shared" si="37"/>
        <v/>
      </c>
      <c r="R208" s="200" t="str">
        <f t="shared" si="38"/>
        <v/>
      </c>
      <c r="S208" s="200" t="str">
        <f t="shared" si="39"/>
        <v/>
      </c>
    </row>
    <row r="209" spans="1:19" ht="14.25" thickBot="1" x14ac:dyDescent="0.3">
      <c r="A209" s="207" t="s">
        <v>360</v>
      </c>
      <c r="B209" s="207">
        <v>2788</v>
      </c>
      <c r="C209" s="172">
        <v>2169</v>
      </c>
      <c r="D209" s="200">
        <f t="shared" si="30"/>
        <v>0.7779770444763271</v>
      </c>
      <c r="E209" s="172">
        <v>2785</v>
      </c>
      <c r="F209" s="172">
        <v>2436</v>
      </c>
      <c r="G209" s="200">
        <f t="shared" si="31"/>
        <v>0.87468581687612212</v>
      </c>
      <c r="H209" s="200">
        <f t="shared" si="32"/>
        <v>1.0771992818672249E-3</v>
      </c>
      <c r="I209" s="200">
        <f t="shared" si="33"/>
        <v>-0.10960591133004927</v>
      </c>
      <c r="J209" s="200">
        <f t="shared" si="34"/>
        <v>-9.6708772399795029E-2</v>
      </c>
      <c r="K209" s="172">
        <v>22190</v>
      </c>
      <c r="L209" s="172">
        <v>19356</v>
      </c>
      <c r="M209" s="200">
        <f t="shared" si="35"/>
        <v>0.87228481297881932</v>
      </c>
      <c r="N209" s="172">
        <v>21498</v>
      </c>
      <c r="O209" s="172">
        <v>18827</v>
      </c>
      <c r="P209" s="200">
        <f t="shared" si="36"/>
        <v>0.87575588426830397</v>
      </c>
      <c r="Q209" s="200">
        <f t="shared" si="37"/>
        <v>3.2189040841008376E-2</v>
      </c>
      <c r="R209" s="200">
        <f t="shared" si="38"/>
        <v>2.8097944441493494E-2</v>
      </c>
      <c r="S209" s="200">
        <f t="shared" si="39"/>
        <v>-3.4710712894846507E-3</v>
      </c>
    </row>
    <row r="210" spans="1:19" ht="16.5" thickTop="1" thickBot="1" x14ac:dyDescent="0.3">
      <c r="A210" s="201" t="s">
        <v>157</v>
      </c>
      <c r="B210" s="284">
        <v>6180</v>
      </c>
      <c r="C210" s="202">
        <v>5414</v>
      </c>
      <c r="D210" s="203">
        <f t="shared" si="30"/>
        <v>0.87605177993527505</v>
      </c>
      <c r="E210" s="204">
        <v>4750</v>
      </c>
      <c r="F210" s="202">
        <v>4108</v>
      </c>
      <c r="G210" s="203">
        <f t="shared" si="31"/>
        <v>0.86484210526315786</v>
      </c>
      <c r="H210" s="203">
        <f t="shared" si="32"/>
        <v>0.30105263157894746</v>
      </c>
      <c r="I210" s="203">
        <f t="shared" si="33"/>
        <v>0.31791626095423564</v>
      </c>
      <c r="J210" s="205">
        <f t="shared" si="34"/>
        <v>1.1209674672117198E-2</v>
      </c>
      <c r="K210" s="206">
        <v>50316</v>
      </c>
      <c r="L210" s="202">
        <v>42607</v>
      </c>
      <c r="M210" s="203">
        <f t="shared" si="35"/>
        <v>0.84678829795691235</v>
      </c>
      <c r="N210" s="204">
        <v>36526</v>
      </c>
      <c r="O210" s="202">
        <v>31369</v>
      </c>
      <c r="P210" s="203">
        <f t="shared" si="36"/>
        <v>0.85881290039971525</v>
      </c>
      <c r="Q210" s="203">
        <f t="shared" si="37"/>
        <v>0.37753928708317352</v>
      </c>
      <c r="R210" s="203">
        <f t="shared" si="38"/>
        <v>0.35825177723229951</v>
      </c>
      <c r="S210" s="205">
        <f t="shared" si="39"/>
        <v>-1.2024602442802901E-2</v>
      </c>
    </row>
    <row r="211" spans="1:19" ht="14.25" thickTop="1" x14ac:dyDescent="0.25">
      <c r="A211" s="207" t="s">
        <v>84</v>
      </c>
      <c r="B211" s="207">
        <v>6180</v>
      </c>
      <c r="C211" s="172">
        <v>5414</v>
      </c>
      <c r="D211" s="200">
        <f t="shared" si="30"/>
        <v>0.87605177993527505</v>
      </c>
      <c r="E211" s="172">
        <v>0</v>
      </c>
      <c r="F211" s="172">
        <v>0</v>
      </c>
      <c r="G211" s="200" t="str">
        <f t="shared" si="31"/>
        <v/>
      </c>
      <c r="H211" s="200" t="str">
        <f t="shared" si="32"/>
        <v/>
      </c>
      <c r="I211" s="200" t="str">
        <f t="shared" si="33"/>
        <v/>
      </c>
      <c r="J211" s="200" t="str">
        <f t="shared" si="34"/>
        <v/>
      </c>
      <c r="K211" s="172">
        <v>48316</v>
      </c>
      <c r="L211" s="172">
        <v>40882</v>
      </c>
      <c r="M211" s="200">
        <f t="shared" si="35"/>
        <v>0.84613792532494414</v>
      </c>
      <c r="N211" s="172">
        <v>0</v>
      </c>
      <c r="O211" s="172">
        <v>0</v>
      </c>
      <c r="P211" s="200" t="str">
        <f t="shared" si="36"/>
        <v/>
      </c>
      <c r="Q211" s="200" t="str">
        <f t="shared" si="37"/>
        <v/>
      </c>
      <c r="R211" s="200" t="str">
        <f t="shared" si="38"/>
        <v/>
      </c>
      <c r="S211" s="200" t="str">
        <f t="shared" si="39"/>
        <v/>
      </c>
    </row>
    <row r="212" spans="1:19" ht="14.25" thickBot="1" x14ac:dyDescent="0.3">
      <c r="A212" s="207" t="s">
        <v>360</v>
      </c>
      <c r="B212" s="207">
        <v>0</v>
      </c>
      <c r="C212" s="172">
        <v>0</v>
      </c>
      <c r="D212" s="200" t="str">
        <f t="shared" si="30"/>
        <v/>
      </c>
      <c r="E212" s="172">
        <v>4750</v>
      </c>
      <c r="F212" s="172">
        <v>4108</v>
      </c>
      <c r="G212" s="200">
        <f t="shared" si="31"/>
        <v>0.86484210526315786</v>
      </c>
      <c r="H212" s="200">
        <f t="shared" si="32"/>
        <v>-1</v>
      </c>
      <c r="I212" s="200">
        <f t="shared" si="33"/>
        <v>-1</v>
      </c>
      <c r="J212" s="200" t="str">
        <f t="shared" si="34"/>
        <v/>
      </c>
      <c r="K212" s="172">
        <v>2000</v>
      </c>
      <c r="L212" s="172">
        <v>1725</v>
      </c>
      <c r="M212" s="200">
        <f t="shared" si="35"/>
        <v>0.86250000000000004</v>
      </c>
      <c r="N212" s="172">
        <v>36526</v>
      </c>
      <c r="O212" s="172">
        <v>31369</v>
      </c>
      <c r="P212" s="200">
        <f t="shared" si="36"/>
        <v>0.85881290039971525</v>
      </c>
      <c r="Q212" s="200">
        <f t="shared" si="37"/>
        <v>-0.94524448338170075</v>
      </c>
      <c r="R212" s="200">
        <f t="shared" si="38"/>
        <v>-0.94500940418884882</v>
      </c>
      <c r="S212" s="200">
        <f t="shared" si="39"/>
        <v>3.6870996002847933E-3</v>
      </c>
    </row>
    <row r="213" spans="1:19" ht="16.5" thickTop="1" thickBot="1" x14ac:dyDescent="0.3">
      <c r="A213" s="201" t="s">
        <v>158</v>
      </c>
      <c r="B213" s="284">
        <v>5180</v>
      </c>
      <c r="C213" s="202">
        <v>4311</v>
      </c>
      <c r="D213" s="203">
        <f t="shared" si="30"/>
        <v>0.83223938223938221</v>
      </c>
      <c r="E213" s="204">
        <v>4674</v>
      </c>
      <c r="F213" s="202">
        <v>3535</v>
      </c>
      <c r="G213" s="203">
        <f t="shared" si="31"/>
        <v>0.75631151048352585</v>
      </c>
      <c r="H213" s="203">
        <f t="shared" si="32"/>
        <v>0.10825845100556264</v>
      </c>
      <c r="I213" s="203">
        <f t="shared" si="33"/>
        <v>0.21951909476661946</v>
      </c>
      <c r="J213" s="205">
        <f t="shared" si="34"/>
        <v>7.5927871755856358E-2</v>
      </c>
      <c r="K213" s="206">
        <v>32912</v>
      </c>
      <c r="L213" s="202">
        <v>24216</v>
      </c>
      <c r="M213" s="203">
        <f t="shared" si="35"/>
        <v>0.73578026251823048</v>
      </c>
      <c r="N213" s="204">
        <v>30689</v>
      </c>
      <c r="O213" s="202">
        <v>21684</v>
      </c>
      <c r="P213" s="203">
        <f t="shared" si="36"/>
        <v>0.7065723875004073</v>
      </c>
      <c r="Q213" s="203">
        <f t="shared" si="37"/>
        <v>7.2436377855257694E-2</v>
      </c>
      <c r="R213" s="203">
        <f t="shared" si="38"/>
        <v>0.11676812396236858</v>
      </c>
      <c r="S213" s="205">
        <f t="shared" si="39"/>
        <v>2.9207875017823182E-2</v>
      </c>
    </row>
    <row r="214" spans="1:19" ht="14.25" thickTop="1" x14ac:dyDescent="0.25">
      <c r="A214" s="207" t="s">
        <v>359</v>
      </c>
      <c r="B214" s="207">
        <v>5180</v>
      </c>
      <c r="C214" s="172">
        <v>4311</v>
      </c>
      <c r="D214" s="200">
        <f t="shared" si="30"/>
        <v>0.83223938223938221</v>
      </c>
      <c r="E214" s="172">
        <v>2642</v>
      </c>
      <c r="F214" s="172">
        <v>2032</v>
      </c>
      <c r="G214" s="200">
        <f t="shared" si="31"/>
        <v>0.76911430734292208</v>
      </c>
      <c r="H214" s="200">
        <f t="shared" si="32"/>
        <v>0.96063588190764571</v>
      </c>
      <c r="I214" s="200">
        <f t="shared" si="33"/>
        <v>1.1215551181102361</v>
      </c>
      <c r="J214" s="200">
        <f t="shared" si="34"/>
        <v>6.3125074896460132E-2</v>
      </c>
      <c r="K214" s="172">
        <v>27678</v>
      </c>
      <c r="L214" s="172">
        <v>20334</v>
      </c>
      <c r="M214" s="200">
        <f t="shared" si="35"/>
        <v>0.73466290916973764</v>
      </c>
      <c r="N214" s="172">
        <v>15591</v>
      </c>
      <c r="O214" s="172">
        <v>11270</v>
      </c>
      <c r="P214" s="200">
        <f t="shared" si="36"/>
        <v>0.72285292797126544</v>
      </c>
      <c r="Q214" s="200">
        <f t="shared" si="37"/>
        <v>0.77525495478160478</v>
      </c>
      <c r="R214" s="200">
        <f t="shared" si="38"/>
        <v>0.80425909494232473</v>
      </c>
      <c r="S214" s="200">
        <f t="shared" si="39"/>
        <v>1.1809981198472208E-2</v>
      </c>
    </row>
    <row r="215" spans="1:19" ht="14.25" thickBot="1" x14ac:dyDescent="0.3">
      <c r="A215" s="207" t="s">
        <v>363</v>
      </c>
      <c r="B215" s="207">
        <v>0</v>
      </c>
      <c r="C215" s="172">
        <v>0</v>
      </c>
      <c r="D215" s="200" t="str">
        <f t="shared" si="30"/>
        <v/>
      </c>
      <c r="E215" s="172">
        <v>2032</v>
      </c>
      <c r="F215" s="172">
        <v>1503</v>
      </c>
      <c r="G215" s="200">
        <f t="shared" si="31"/>
        <v>0.73966535433070868</v>
      </c>
      <c r="H215" s="200">
        <f t="shared" si="32"/>
        <v>-1</v>
      </c>
      <c r="I215" s="200">
        <f t="shared" si="33"/>
        <v>-1</v>
      </c>
      <c r="J215" s="200" t="str">
        <f t="shared" si="34"/>
        <v/>
      </c>
      <c r="K215" s="172">
        <v>5234</v>
      </c>
      <c r="L215" s="172">
        <v>3882</v>
      </c>
      <c r="M215" s="200">
        <f t="shared" si="35"/>
        <v>0.74168895682078717</v>
      </c>
      <c r="N215" s="172">
        <v>15098</v>
      </c>
      <c r="O215" s="172">
        <v>10414</v>
      </c>
      <c r="P215" s="200">
        <f t="shared" si="36"/>
        <v>0.68976023314346269</v>
      </c>
      <c r="Q215" s="200">
        <f t="shared" si="37"/>
        <v>-0.65333156709497953</v>
      </c>
      <c r="R215" s="200">
        <f t="shared" si="38"/>
        <v>-0.6272325715383138</v>
      </c>
      <c r="S215" s="200">
        <f t="shared" si="39"/>
        <v>5.1928723677324484E-2</v>
      </c>
    </row>
    <row r="216" spans="1:19" ht="16.5" thickTop="1" thickBot="1" x14ac:dyDescent="0.3">
      <c r="A216" s="201" t="s">
        <v>168</v>
      </c>
      <c r="B216" s="284">
        <v>5162</v>
      </c>
      <c r="C216" s="202">
        <v>3982</v>
      </c>
      <c r="D216" s="203">
        <f t="shared" si="30"/>
        <v>0.77140643161565281</v>
      </c>
      <c r="E216" s="204">
        <v>0</v>
      </c>
      <c r="F216" s="202">
        <v>0</v>
      </c>
      <c r="G216" s="203" t="str">
        <f t="shared" si="31"/>
        <v/>
      </c>
      <c r="H216" s="203" t="str">
        <f t="shared" si="32"/>
        <v/>
      </c>
      <c r="I216" s="203" t="str">
        <f t="shared" si="33"/>
        <v/>
      </c>
      <c r="J216" s="205" t="str">
        <f t="shared" si="34"/>
        <v/>
      </c>
      <c r="K216" s="206">
        <v>45574</v>
      </c>
      <c r="L216" s="202">
        <v>32408</v>
      </c>
      <c r="M216" s="203">
        <f t="shared" si="35"/>
        <v>0.71110721025145918</v>
      </c>
      <c r="N216" s="204">
        <v>0</v>
      </c>
      <c r="O216" s="202">
        <v>0</v>
      </c>
      <c r="P216" s="203" t="str">
        <f t="shared" si="36"/>
        <v/>
      </c>
      <c r="Q216" s="203" t="str">
        <f t="shared" si="37"/>
        <v/>
      </c>
      <c r="R216" s="203" t="str">
        <f t="shared" si="38"/>
        <v/>
      </c>
      <c r="S216" s="205" t="str">
        <f t="shared" si="39"/>
        <v/>
      </c>
    </row>
    <row r="217" spans="1:19" ht="14.25" thickTop="1" x14ac:dyDescent="0.25">
      <c r="A217" s="207" t="s">
        <v>98</v>
      </c>
      <c r="B217" s="207">
        <v>2992</v>
      </c>
      <c r="C217" s="172">
        <v>2129</v>
      </c>
      <c r="D217" s="200">
        <f t="shared" si="30"/>
        <v>0.71156417112299464</v>
      </c>
      <c r="E217" s="172">
        <v>0</v>
      </c>
      <c r="F217" s="172">
        <v>0</v>
      </c>
      <c r="G217" s="200" t="str">
        <f t="shared" si="31"/>
        <v/>
      </c>
      <c r="H217" s="200" t="str">
        <f t="shared" si="32"/>
        <v/>
      </c>
      <c r="I217" s="200" t="str">
        <f t="shared" si="33"/>
        <v/>
      </c>
      <c r="J217" s="200" t="str">
        <f t="shared" si="34"/>
        <v/>
      </c>
      <c r="K217" s="172">
        <v>43404</v>
      </c>
      <c r="L217" s="172">
        <v>30555</v>
      </c>
      <c r="M217" s="200">
        <f t="shared" si="35"/>
        <v>0.703967376278684</v>
      </c>
      <c r="N217" s="172">
        <v>0</v>
      </c>
      <c r="O217" s="172">
        <v>0</v>
      </c>
      <c r="P217" s="200" t="str">
        <f t="shared" si="36"/>
        <v/>
      </c>
      <c r="Q217" s="200" t="str">
        <f t="shared" si="37"/>
        <v/>
      </c>
      <c r="R217" s="200" t="str">
        <f t="shared" si="38"/>
        <v/>
      </c>
      <c r="S217" s="200" t="str">
        <f t="shared" si="39"/>
        <v/>
      </c>
    </row>
    <row r="218" spans="1:19" ht="14.25" thickBot="1" x14ac:dyDescent="0.3">
      <c r="A218" s="207" t="s">
        <v>368</v>
      </c>
      <c r="B218" s="207">
        <v>2170</v>
      </c>
      <c r="C218" s="172">
        <v>1853</v>
      </c>
      <c r="D218" s="200">
        <f t="shared" si="30"/>
        <v>0.85391705069124424</v>
      </c>
      <c r="E218" s="172">
        <v>0</v>
      </c>
      <c r="F218" s="172">
        <v>0</v>
      </c>
      <c r="G218" s="200" t="str">
        <f t="shared" si="31"/>
        <v/>
      </c>
      <c r="H218" s="200" t="str">
        <f t="shared" si="32"/>
        <v/>
      </c>
      <c r="I218" s="200" t="str">
        <f t="shared" si="33"/>
        <v/>
      </c>
      <c r="J218" s="200" t="str">
        <f t="shared" si="34"/>
        <v/>
      </c>
      <c r="K218" s="172">
        <v>2170</v>
      </c>
      <c r="L218" s="172">
        <v>1853</v>
      </c>
      <c r="M218" s="200">
        <f t="shared" si="35"/>
        <v>0.85391705069124424</v>
      </c>
      <c r="N218" s="172">
        <v>0</v>
      </c>
      <c r="O218" s="172">
        <v>0</v>
      </c>
      <c r="P218" s="200" t="str">
        <f t="shared" si="36"/>
        <v/>
      </c>
      <c r="Q218" s="200" t="str">
        <f t="shared" si="37"/>
        <v/>
      </c>
      <c r="R218" s="200" t="str">
        <f t="shared" si="38"/>
        <v/>
      </c>
      <c r="S218" s="200" t="str">
        <f t="shared" si="39"/>
        <v/>
      </c>
    </row>
    <row r="219" spans="1:19" ht="16.5" thickTop="1" thickBot="1" x14ac:dyDescent="0.3">
      <c r="A219" s="201" t="s">
        <v>169</v>
      </c>
      <c r="B219" s="284">
        <v>4844</v>
      </c>
      <c r="C219" s="202">
        <v>2980</v>
      </c>
      <c r="D219" s="203">
        <f t="shared" si="30"/>
        <v>0.61519405450041287</v>
      </c>
      <c r="E219" s="204">
        <v>2940</v>
      </c>
      <c r="F219" s="202">
        <v>1820</v>
      </c>
      <c r="G219" s="203">
        <f t="shared" si="31"/>
        <v>0.61904761904761907</v>
      </c>
      <c r="H219" s="203">
        <f t="shared" si="32"/>
        <v>0.64761904761904754</v>
      </c>
      <c r="I219" s="203">
        <f t="shared" si="33"/>
        <v>0.63736263736263732</v>
      </c>
      <c r="J219" s="205">
        <f t="shared" si="34"/>
        <v>-3.8535645472062008E-3</v>
      </c>
      <c r="K219" s="206">
        <v>37463</v>
      </c>
      <c r="L219" s="202">
        <v>22232</v>
      </c>
      <c r="M219" s="203">
        <f t="shared" si="35"/>
        <v>0.59343885967487919</v>
      </c>
      <c r="N219" s="204">
        <v>23278</v>
      </c>
      <c r="O219" s="202">
        <v>13840</v>
      </c>
      <c r="P219" s="203">
        <f t="shared" si="36"/>
        <v>0.5945527966320131</v>
      </c>
      <c r="Q219" s="203">
        <f t="shared" si="37"/>
        <v>0.6093736575307156</v>
      </c>
      <c r="R219" s="203">
        <f t="shared" si="38"/>
        <v>0.60635838150289012</v>
      </c>
      <c r="S219" s="205">
        <f t="shared" si="39"/>
        <v>-1.1139369571339097E-3</v>
      </c>
    </row>
    <row r="220" spans="1:19" ht="15" thickTop="1" thickBot="1" x14ac:dyDescent="0.3">
      <c r="A220" s="207" t="s">
        <v>359</v>
      </c>
      <c r="B220" s="207">
        <v>4844</v>
      </c>
      <c r="C220" s="172">
        <v>2980</v>
      </c>
      <c r="D220" s="200">
        <f t="shared" si="30"/>
        <v>0.61519405450041287</v>
      </c>
      <c r="E220" s="172">
        <v>2940</v>
      </c>
      <c r="F220" s="172">
        <v>1820</v>
      </c>
      <c r="G220" s="200">
        <f t="shared" si="31"/>
        <v>0.61904761904761907</v>
      </c>
      <c r="H220" s="200">
        <f t="shared" si="32"/>
        <v>0.64761904761904754</v>
      </c>
      <c r="I220" s="200">
        <f t="shared" si="33"/>
        <v>0.63736263736263732</v>
      </c>
      <c r="J220" s="200">
        <f t="shared" si="34"/>
        <v>-3.8535645472062008E-3</v>
      </c>
      <c r="K220" s="172">
        <v>37463</v>
      </c>
      <c r="L220" s="172">
        <v>22232</v>
      </c>
      <c r="M220" s="200">
        <f t="shared" si="35"/>
        <v>0.59343885967487919</v>
      </c>
      <c r="N220" s="172">
        <v>23278</v>
      </c>
      <c r="O220" s="172">
        <v>13840</v>
      </c>
      <c r="P220" s="200">
        <f t="shared" si="36"/>
        <v>0.5945527966320131</v>
      </c>
      <c r="Q220" s="200">
        <f t="shared" si="37"/>
        <v>0.6093736575307156</v>
      </c>
      <c r="R220" s="200">
        <f t="shared" si="38"/>
        <v>0.60635838150289012</v>
      </c>
      <c r="S220" s="200">
        <f t="shared" si="39"/>
        <v>-1.1139369571339097E-3</v>
      </c>
    </row>
    <row r="221" spans="1:19" ht="16.5" thickTop="1" thickBot="1" x14ac:dyDescent="0.3">
      <c r="A221" s="201" t="s">
        <v>255</v>
      </c>
      <c r="B221" s="284">
        <v>4828</v>
      </c>
      <c r="C221" s="202">
        <v>4129</v>
      </c>
      <c r="D221" s="203">
        <f t="shared" si="30"/>
        <v>0.85521955260977633</v>
      </c>
      <c r="E221" s="204">
        <v>5112</v>
      </c>
      <c r="F221" s="202">
        <v>4151</v>
      </c>
      <c r="G221" s="203">
        <f t="shared" si="31"/>
        <v>0.81201095461658845</v>
      </c>
      <c r="H221" s="203">
        <f t="shared" si="32"/>
        <v>-5.555555555555558E-2</v>
      </c>
      <c r="I221" s="203">
        <f t="shared" si="33"/>
        <v>-5.2999277282582691E-3</v>
      </c>
      <c r="J221" s="205">
        <f t="shared" si="34"/>
        <v>4.3208597993187881E-2</v>
      </c>
      <c r="K221" s="206">
        <v>39082</v>
      </c>
      <c r="L221" s="202">
        <v>32372</v>
      </c>
      <c r="M221" s="203">
        <f t="shared" si="35"/>
        <v>0.82830970779386925</v>
      </c>
      <c r="N221" s="204">
        <v>38340</v>
      </c>
      <c r="O221" s="202">
        <v>29931</v>
      </c>
      <c r="P221" s="203">
        <f t="shared" si="36"/>
        <v>0.78067292644757436</v>
      </c>
      <c r="Q221" s="203">
        <f t="shared" si="37"/>
        <v>1.9353155972874347E-2</v>
      </c>
      <c r="R221" s="203">
        <f t="shared" si="38"/>
        <v>8.1554241421937013E-2</v>
      </c>
      <c r="S221" s="205">
        <f t="shared" si="39"/>
        <v>4.7636781346294899E-2</v>
      </c>
    </row>
    <row r="222" spans="1:19" ht="14.25" thickTop="1" x14ac:dyDescent="0.25">
      <c r="A222" s="207" t="s">
        <v>85</v>
      </c>
      <c r="B222" s="207">
        <v>4828</v>
      </c>
      <c r="C222" s="172">
        <v>4129</v>
      </c>
      <c r="D222" s="200">
        <f t="shared" si="30"/>
        <v>0.85521955260977633</v>
      </c>
      <c r="E222" s="172">
        <v>5112</v>
      </c>
      <c r="F222" s="172">
        <v>4151</v>
      </c>
      <c r="G222" s="200">
        <f t="shared" si="31"/>
        <v>0.81201095461658845</v>
      </c>
      <c r="H222" s="200">
        <f t="shared" si="32"/>
        <v>-5.555555555555558E-2</v>
      </c>
      <c r="I222" s="200">
        <f t="shared" si="33"/>
        <v>-5.2999277282582691E-3</v>
      </c>
      <c r="J222" s="200">
        <f t="shared" si="34"/>
        <v>4.3208597993187881E-2</v>
      </c>
      <c r="K222" s="172">
        <v>38908</v>
      </c>
      <c r="L222" s="172">
        <v>32204</v>
      </c>
      <c r="M222" s="200">
        <f t="shared" si="35"/>
        <v>0.82769610362907375</v>
      </c>
      <c r="N222" s="172">
        <v>38340</v>
      </c>
      <c r="O222" s="172">
        <v>29931</v>
      </c>
      <c r="P222" s="200">
        <f t="shared" si="36"/>
        <v>0.78067292644757436</v>
      </c>
      <c r="Q222" s="200">
        <f t="shared" si="37"/>
        <v>1.4814814814814836E-2</v>
      </c>
      <c r="R222" s="200">
        <f t="shared" si="38"/>
        <v>7.5941331729644901E-2</v>
      </c>
      <c r="S222" s="200">
        <f t="shared" si="39"/>
        <v>4.7023177181499398E-2</v>
      </c>
    </row>
    <row r="223" spans="1:19" ht="14.25" thickBot="1" x14ac:dyDescent="0.3">
      <c r="A223" s="207" t="s">
        <v>103</v>
      </c>
      <c r="B223" s="207">
        <v>0</v>
      </c>
      <c r="C223" s="172">
        <v>0</v>
      </c>
      <c r="D223" s="200" t="str">
        <f t="shared" si="30"/>
        <v/>
      </c>
      <c r="E223" s="172">
        <v>0</v>
      </c>
      <c r="F223" s="172">
        <v>0</v>
      </c>
      <c r="G223" s="200" t="str">
        <f t="shared" si="31"/>
        <v/>
      </c>
      <c r="H223" s="200" t="str">
        <f t="shared" si="32"/>
        <v/>
      </c>
      <c r="I223" s="200" t="str">
        <f t="shared" si="33"/>
        <v/>
      </c>
      <c r="J223" s="200" t="str">
        <f t="shared" si="34"/>
        <v/>
      </c>
      <c r="K223" s="172">
        <v>174</v>
      </c>
      <c r="L223" s="172">
        <v>168</v>
      </c>
      <c r="M223" s="200">
        <f t="shared" si="35"/>
        <v>0.96551724137931039</v>
      </c>
      <c r="N223" s="172">
        <v>0</v>
      </c>
      <c r="O223" s="172">
        <v>0</v>
      </c>
      <c r="P223" s="200" t="str">
        <f t="shared" si="36"/>
        <v/>
      </c>
      <c r="Q223" s="200" t="str">
        <f t="shared" si="37"/>
        <v/>
      </c>
      <c r="R223" s="200" t="str">
        <f t="shared" si="38"/>
        <v/>
      </c>
      <c r="S223" s="200" t="str">
        <f t="shared" si="39"/>
        <v/>
      </c>
    </row>
    <row r="224" spans="1:19" ht="16.5" thickTop="1" thickBot="1" x14ac:dyDescent="0.3">
      <c r="A224" s="201" t="s">
        <v>256</v>
      </c>
      <c r="B224" s="284">
        <v>4626</v>
      </c>
      <c r="C224" s="202">
        <v>3939</v>
      </c>
      <c r="D224" s="203">
        <f t="shared" si="30"/>
        <v>0.85149156939040205</v>
      </c>
      <c r="E224" s="204">
        <v>3918</v>
      </c>
      <c r="F224" s="202">
        <v>3344</v>
      </c>
      <c r="G224" s="203">
        <f t="shared" si="31"/>
        <v>0.85349668198060236</v>
      </c>
      <c r="H224" s="203">
        <f t="shared" si="32"/>
        <v>0.18070444104134764</v>
      </c>
      <c r="I224" s="203">
        <f t="shared" si="33"/>
        <v>0.17793062200956933</v>
      </c>
      <c r="J224" s="205">
        <f t="shared" si="34"/>
        <v>-2.0051125902003086E-3</v>
      </c>
      <c r="K224" s="206">
        <v>33494</v>
      </c>
      <c r="L224" s="202">
        <v>27039</v>
      </c>
      <c r="M224" s="203">
        <f t="shared" si="35"/>
        <v>0.80727891562667942</v>
      </c>
      <c r="N224" s="204">
        <v>26284</v>
      </c>
      <c r="O224" s="202">
        <v>20198</v>
      </c>
      <c r="P224" s="203">
        <f t="shared" si="36"/>
        <v>0.7684522903667631</v>
      </c>
      <c r="Q224" s="203">
        <f t="shared" si="37"/>
        <v>0.27431136813270429</v>
      </c>
      <c r="R224" s="203">
        <f t="shared" si="38"/>
        <v>0.33869690068323588</v>
      </c>
      <c r="S224" s="205">
        <f t="shared" si="39"/>
        <v>3.8826625259916314E-2</v>
      </c>
    </row>
    <row r="225" spans="1:19" ht="15" thickTop="1" thickBot="1" x14ac:dyDescent="0.3">
      <c r="A225" s="207" t="s">
        <v>359</v>
      </c>
      <c r="B225" s="207">
        <v>4626</v>
      </c>
      <c r="C225" s="172">
        <v>3939</v>
      </c>
      <c r="D225" s="200">
        <f t="shared" si="30"/>
        <v>0.85149156939040205</v>
      </c>
      <c r="E225" s="172">
        <v>3918</v>
      </c>
      <c r="F225" s="172">
        <v>3344</v>
      </c>
      <c r="G225" s="200">
        <f t="shared" si="31"/>
        <v>0.85349668198060236</v>
      </c>
      <c r="H225" s="200">
        <f t="shared" si="32"/>
        <v>0.18070444104134764</v>
      </c>
      <c r="I225" s="200">
        <f t="shared" si="33"/>
        <v>0.17793062200956933</v>
      </c>
      <c r="J225" s="200">
        <f t="shared" si="34"/>
        <v>-2.0051125902003086E-3</v>
      </c>
      <c r="K225" s="172">
        <v>33494</v>
      </c>
      <c r="L225" s="172">
        <v>27039</v>
      </c>
      <c r="M225" s="200">
        <f t="shared" si="35"/>
        <v>0.80727891562667942</v>
      </c>
      <c r="N225" s="172">
        <v>26284</v>
      </c>
      <c r="O225" s="172">
        <v>20198</v>
      </c>
      <c r="P225" s="200">
        <f t="shared" si="36"/>
        <v>0.7684522903667631</v>
      </c>
      <c r="Q225" s="200">
        <f t="shared" si="37"/>
        <v>0.27431136813270429</v>
      </c>
      <c r="R225" s="200">
        <f t="shared" si="38"/>
        <v>0.33869690068323588</v>
      </c>
      <c r="S225" s="200">
        <f t="shared" si="39"/>
        <v>3.8826625259916314E-2</v>
      </c>
    </row>
    <row r="226" spans="1:19" ht="16.5" thickTop="1" thickBot="1" x14ac:dyDescent="0.3">
      <c r="A226" s="201" t="s">
        <v>257</v>
      </c>
      <c r="B226" s="284">
        <v>4500</v>
      </c>
      <c r="C226" s="202">
        <v>4119</v>
      </c>
      <c r="D226" s="203">
        <f t="shared" si="30"/>
        <v>0.91533333333333333</v>
      </c>
      <c r="E226" s="204">
        <v>0</v>
      </c>
      <c r="F226" s="202">
        <v>0</v>
      </c>
      <c r="G226" s="203" t="str">
        <f t="shared" si="31"/>
        <v/>
      </c>
      <c r="H226" s="203" t="str">
        <f t="shared" si="32"/>
        <v/>
      </c>
      <c r="I226" s="203" t="str">
        <f t="shared" si="33"/>
        <v/>
      </c>
      <c r="J226" s="205" t="str">
        <f t="shared" si="34"/>
        <v/>
      </c>
      <c r="K226" s="206">
        <v>18000</v>
      </c>
      <c r="L226" s="202">
        <v>15835</v>
      </c>
      <c r="M226" s="203">
        <f t="shared" si="35"/>
        <v>0.87972222222222218</v>
      </c>
      <c r="N226" s="204">
        <v>0</v>
      </c>
      <c r="O226" s="202">
        <v>0</v>
      </c>
      <c r="P226" s="203" t="str">
        <f t="shared" si="36"/>
        <v/>
      </c>
      <c r="Q226" s="203" t="str">
        <f t="shared" si="37"/>
        <v/>
      </c>
      <c r="R226" s="203" t="str">
        <f t="shared" si="38"/>
        <v/>
      </c>
      <c r="S226" s="205" t="str">
        <f t="shared" si="39"/>
        <v/>
      </c>
    </row>
    <row r="227" spans="1:19" ht="15" thickTop="1" thickBot="1" x14ac:dyDescent="0.3">
      <c r="A227" s="207" t="s">
        <v>84</v>
      </c>
      <c r="B227" s="207">
        <v>4500</v>
      </c>
      <c r="C227" s="172">
        <v>4119</v>
      </c>
      <c r="D227" s="200">
        <f t="shared" si="30"/>
        <v>0.91533333333333333</v>
      </c>
      <c r="E227" s="172">
        <v>0</v>
      </c>
      <c r="F227" s="172">
        <v>0</v>
      </c>
      <c r="G227" s="200" t="str">
        <f t="shared" si="31"/>
        <v/>
      </c>
      <c r="H227" s="200" t="str">
        <f t="shared" si="32"/>
        <v/>
      </c>
      <c r="I227" s="200" t="str">
        <f t="shared" si="33"/>
        <v/>
      </c>
      <c r="J227" s="200" t="str">
        <f t="shared" si="34"/>
        <v/>
      </c>
      <c r="K227" s="172">
        <v>18000</v>
      </c>
      <c r="L227" s="172">
        <v>15835</v>
      </c>
      <c r="M227" s="200">
        <f t="shared" si="35"/>
        <v>0.87972222222222218</v>
      </c>
      <c r="N227" s="172">
        <v>0</v>
      </c>
      <c r="O227" s="172">
        <v>0</v>
      </c>
      <c r="P227" s="200" t="str">
        <f t="shared" si="36"/>
        <v/>
      </c>
      <c r="Q227" s="200" t="str">
        <f t="shared" si="37"/>
        <v/>
      </c>
      <c r="R227" s="200" t="str">
        <f t="shared" si="38"/>
        <v/>
      </c>
      <c r="S227" s="200" t="str">
        <f t="shared" si="39"/>
        <v/>
      </c>
    </row>
    <row r="228" spans="1:19" ht="16.5" thickTop="1" thickBot="1" x14ac:dyDescent="0.3">
      <c r="A228" s="201" t="s">
        <v>258</v>
      </c>
      <c r="B228" s="284">
        <v>3858</v>
      </c>
      <c r="C228" s="202">
        <v>2623</v>
      </c>
      <c r="D228" s="203">
        <f t="shared" si="30"/>
        <v>0.67988595127008811</v>
      </c>
      <c r="E228" s="204">
        <v>3712</v>
      </c>
      <c r="F228" s="202">
        <v>2190</v>
      </c>
      <c r="G228" s="203">
        <f t="shared" si="31"/>
        <v>0.5899784482758621</v>
      </c>
      <c r="H228" s="203">
        <f t="shared" si="32"/>
        <v>3.9331896551724199E-2</v>
      </c>
      <c r="I228" s="203">
        <f t="shared" si="33"/>
        <v>0.19771689497716904</v>
      </c>
      <c r="J228" s="205">
        <f t="shared" si="34"/>
        <v>8.9907502994226007E-2</v>
      </c>
      <c r="K228" s="206">
        <v>29462</v>
      </c>
      <c r="L228" s="202">
        <v>19377</v>
      </c>
      <c r="M228" s="203">
        <f t="shared" si="35"/>
        <v>0.65769465752494738</v>
      </c>
      <c r="N228" s="204">
        <v>28381</v>
      </c>
      <c r="O228" s="202">
        <v>16478</v>
      </c>
      <c r="P228" s="203">
        <f t="shared" si="36"/>
        <v>0.58059969698037417</v>
      </c>
      <c r="Q228" s="203">
        <f t="shared" si="37"/>
        <v>3.8088862267009693E-2</v>
      </c>
      <c r="R228" s="203">
        <f t="shared" si="38"/>
        <v>0.17593154509042352</v>
      </c>
      <c r="S228" s="205">
        <f t="shared" si="39"/>
        <v>7.709496054457321E-2</v>
      </c>
    </row>
    <row r="229" spans="1:19" ht="14.25" thickTop="1" x14ac:dyDescent="0.25">
      <c r="A229" s="207" t="s">
        <v>359</v>
      </c>
      <c r="B229" s="207">
        <v>3858</v>
      </c>
      <c r="C229" s="172">
        <v>2623</v>
      </c>
      <c r="D229" s="200">
        <f t="shared" si="30"/>
        <v>0.67988595127008811</v>
      </c>
      <c r="E229" s="172">
        <v>2610</v>
      </c>
      <c r="F229" s="172">
        <v>1569</v>
      </c>
      <c r="G229" s="200">
        <f t="shared" si="31"/>
        <v>0.60114942528735638</v>
      </c>
      <c r="H229" s="200">
        <f t="shared" si="32"/>
        <v>0.47816091954022988</v>
      </c>
      <c r="I229" s="200">
        <f t="shared" si="33"/>
        <v>0.67176545570427026</v>
      </c>
      <c r="J229" s="200">
        <f t="shared" si="34"/>
        <v>7.8736525982731731E-2</v>
      </c>
      <c r="K229" s="172">
        <v>29462</v>
      </c>
      <c r="L229" s="172">
        <v>19377</v>
      </c>
      <c r="M229" s="200">
        <f t="shared" si="35"/>
        <v>0.65769465752494738</v>
      </c>
      <c r="N229" s="172">
        <v>20040</v>
      </c>
      <c r="O229" s="172">
        <v>11940</v>
      </c>
      <c r="P229" s="200">
        <f t="shared" si="36"/>
        <v>0.59580838323353291</v>
      </c>
      <c r="Q229" s="200">
        <f t="shared" si="37"/>
        <v>0.47015968063872249</v>
      </c>
      <c r="R229" s="200">
        <f t="shared" si="38"/>
        <v>0.62286432160804028</v>
      </c>
      <c r="S229" s="200">
        <f t="shared" si="39"/>
        <v>6.1886274291414467E-2</v>
      </c>
    </row>
    <row r="230" spans="1:19" ht="14.25" thickBot="1" x14ac:dyDescent="0.3">
      <c r="A230" s="207" t="s">
        <v>363</v>
      </c>
      <c r="B230" s="207">
        <v>0</v>
      </c>
      <c r="C230" s="172">
        <v>0</v>
      </c>
      <c r="D230" s="200" t="str">
        <f t="shared" si="30"/>
        <v/>
      </c>
      <c r="E230" s="172">
        <v>1102</v>
      </c>
      <c r="F230" s="172">
        <v>621</v>
      </c>
      <c r="G230" s="200">
        <f t="shared" si="31"/>
        <v>0.56352087114337568</v>
      </c>
      <c r="H230" s="200">
        <f t="shared" si="32"/>
        <v>-1</v>
      </c>
      <c r="I230" s="200">
        <f t="shared" si="33"/>
        <v>-1</v>
      </c>
      <c r="J230" s="200" t="str">
        <f t="shared" si="34"/>
        <v/>
      </c>
      <c r="K230" s="172">
        <v>0</v>
      </c>
      <c r="L230" s="172">
        <v>0</v>
      </c>
      <c r="M230" s="200" t="str">
        <f t="shared" si="35"/>
        <v/>
      </c>
      <c r="N230" s="172">
        <v>8341</v>
      </c>
      <c r="O230" s="172">
        <v>4538</v>
      </c>
      <c r="P230" s="200">
        <f t="shared" si="36"/>
        <v>0.54405946529193139</v>
      </c>
      <c r="Q230" s="200">
        <f t="shared" si="37"/>
        <v>-1</v>
      </c>
      <c r="R230" s="200">
        <f t="shared" si="38"/>
        <v>-1</v>
      </c>
      <c r="S230" s="200" t="str">
        <f t="shared" si="39"/>
        <v/>
      </c>
    </row>
    <row r="231" spans="1:19" ht="16.5" thickTop="1" thickBot="1" x14ac:dyDescent="0.3">
      <c r="A231" s="201" t="s">
        <v>259</v>
      </c>
      <c r="B231" s="284">
        <v>3227</v>
      </c>
      <c r="C231" s="202">
        <v>2886</v>
      </c>
      <c r="D231" s="203">
        <f t="shared" si="30"/>
        <v>0.89432909823365359</v>
      </c>
      <c r="E231" s="204">
        <v>3426</v>
      </c>
      <c r="F231" s="202">
        <v>2662</v>
      </c>
      <c r="G231" s="203">
        <f t="shared" si="31"/>
        <v>0.77699941622883828</v>
      </c>
      <c r="H231" s="203">
        <f t="shared" si="32"/>
        <v>-5.8085230589608905E-2</v>
      </c>
      <c r="I231" s="203">
        <f t="shared" si="33"/>
        <v>8.4147257700976752E-2</v>
      </c>
      <c r="J231" s="205">
        <f t="shared" si="34"/>
        <v>0.11732968200481531</v>
      </c>
      <c r="K231" s="206">
        <v>27183</v>
      </c>
      <c r="L231" s="202">
        <v>24073</v>
      </c>
      <c r="M231" s="203">
        <f t="shared" si="35"/>
        <v>0.88559025861751828</v>
      </c>
      <c r="N231" s="204">
        <v>25683</v>
      </c>
      <c r="O231" s="202">
        <v>20554</v>
      </c>
      <c r="P231" s="203">
        <f t="shared" si="36"/>
        <v>0.8002959155861854</v>
      </c>
      <c r="Q231" s="203">
        <f t="shared" si="37"/>
        <v>5.8404392010279249E-2</v>
      </c>
      <c r="R231" s="203">
        <f t="shared" si="38"/>
        <v>0.17120755084168526</v>
      </c>
      <c r="S231" s="205">
        <f t="shared" si="39"/>
        <v>8.5294343031332875E-2</v>
      </c>
    </row>
    <row r="232" spans="1:19" ht="15" thickTop="1" thickBot="1" x14ac:dyDescent="0.3">
      <c r="A232" s="207" t="s">
        <v>360</v>
      </c>
      <c r="B232" s="207">
        <v>3227</v>
      </c>
      <c r="C232" s="172">
        <v>2886</v>
      </c>
      <c r="D232" s="200">
        <f t="shared" si="30"/>
        <v>0.89432909823365359</v>
      </c>
      <c r="E232" s="172">
        <v>3426</v>
      </c>
      <c r="F232" s="172">
        <v>2662</v>
      </c>
      <c r="G232" s="200">
        <f t="shared" si="31"/>
        <v>0.77699941622883828</v>
      </c>
      <c r="H232" s="200">
        <f t="shared" si="32"/>
        <v>-5.8085230589608905E-2</v>
      </c>
      <c r="I232" s="200">
        <f t="shared" si="33"/>
        <v>8.4147257700976752E-2</v>
      </c>
      <c r="J232" s="200">
        <f t="shared" si="34"/>
        <v>0.11732968200481531</v>
      </c>
      <c r="K232" s="172">
        <v>27183</v>
      </c>
      <c r="L232" s="172">
        <v>24073</v>
      </c>
      <c r="M232" s="200">
        <f t="shared" si="35"/>
        <v>0.88559025861751828</v>
      </c>
      <c r="N232" s="172">
        <v>25683</v>
      </c>
      <c r="O232" s="172">
        <v>20554</v>
      </c>
      <c r="P232" s="200">
        <f t="shared" si="36"/>
        <v>0.8002959155861854</v>
      </c>
      <c r="Q232" s="200">
        <f t="shared" si="37"/>
        <v>5.8404392010279249E-2</v>
      </c>
      <c r="R232" s="200">
        <f t="shared" si="38"/>
        <v>0.17120755084168526</v>
      </c>
      <c r="S232" s="200">
        <f t="shared" si="39"/>
        <v>8.5294343031332875E-2</v>
      </c>
    </row>
    <row r="233" spans="1:19" ht="16.5" thickTop="1" thickBot="1" x14ac:dyDescent="0.3">
      <c r="A233" s="201" t="s">
        <v>260</v>
      </c>
      <c r="B233" s="284">
        <v>3132</v>
      </c>
      <c r="C233" s="202">
        <v>1911</v>
      </c>
      <c r="D233" s="203">
        <f t="shared" si="30"/>
        <v>0.61015325670498088</v>
      </c>
      <c r="E233" s="204">
        <v>2280</v>
      </c>
      <c r="F233" s="202">
        <v>1389</v>
      </c>
      <c r="G233" s="203">
        <f t="shared" si="31"/>
        <v>0.60921052631578942</v>
      </c>
      <c r="H233" s="203">
        <f t="shared" si="32"/>
        <v>0.37368421052631584</v>
      </c>
      <c r="I233" s="203">
        <f t="shared" si="33"/>
        <v>0.37580993520518358</v>
      </c>
      <c r="J233" s="205">
        <f t="shared" si="34"/>
        <v>9.4273038919145957E-4</v>
      </c>
      <c r="K233" s="206">
        <v>28220</v>
      </c>
      <c r="L233" s="202">
        <v>14590</v>
      </c>
      <c r="M233" s="203">
        <f t="shared" si="35"/>
        <v>0.51700921332388372</v>
      </c>
      <c r="N233" s="204">
        <v>17910</v>
      </c>
      <c r="O233" s="202">
        <v>10294</v>
      </c>
      <c r="P233" s="203">
        <f t="shared" si="36"/>
        <v>0.57476270240089333</v>
      </c>
      <c r="Q233" s="203">
        <f t="shared" si="37"/>
        <v>0.57565605806811826</v>
      </c>
      <c r="R233" s="203">
        <f t="shared" si="38"/>
        <v>0.41733048377695736</v>
      </c>
      <c r="S233" s="205">
        <f t="shared" si="39"/>
        <v>-5.7753489077009612E-2</v>
      </c>
    </row>
    <row r="234" spans="1:19" ht="14.25" thickTop="1" x14ac:dyDescent="0.25">
      <c r="A234" s="207" t="s">
        <v>359</v>
      </c>
      <c r="B234" s="207">
        <v>3132</v>
      </c>
      <c r="C234" s="172">
        <v>1911</v>
      </c>
      <c r="D234" s="200">
        <f t="shared" si="30"/>
        <v>0.61015325670498088</v>
      </c>
      <c r="E234" s="172">
        <v>2280</v>
      </c>
      <c r="F234" s="172">
        <v>1389</v>
      </c>
      <c r="G234" s="200">
        <f t="shared" si="31"/>
        <v>0.60921052631578942</v>
      </c>
      <c r="H234" s="200">
        <f t="shared" si="32"/>
        <v>0.37368421052631584</v>
      </c>
      <c r="I234" s="200">
        <f t="shared" si="33"/>
        <v>0.37580993520518358</v>
      </c>
      <c r="J234" s="200">
        <f t="shared" si="34"/>
        <v>9.4273038919145957E-4</v>
      </c>
      <c r="K234" s="172">
        <v>28100</v>
      </c>
      <c r="L234" s="172">
        <v>14590</v>
      </c>
      <c r="M234" s="200">
        <f t="shared" si="35"/>
        <v>0.51921708185053383</v>
      </c>
      <c r="N234" s="172">
        <v>17760</v>
      </c>
      <c r="O234" s="172">
        <v>10294</v>
      </c>
      <c r="P234" s="200">
        <f t="shared" si="36"/>
        <v>0.57961711711711716</v>
      </c>
      <c r="Q234" s="200">
        <f t="shared" si="37"/>
        <v>0.58220720720720731</v>
      </c>
      <c r="R234" s="200">
        <f t="shared" si="38"/>
        <v>0.41733048377695736</v>
      </c>
      <c r="S234" s="200">
        <f t="shared" si="39"/>
        <v>-6.040003526658333E-2</v>
      </c>
    </row>
    <row r="235" spans="1:19" ht="14.25" thickBot="1" x14ac:dyDescent="0.3">
      <c r="A235" s="207" t="s">
        <v>84</v>
      </c>
      <c r="B235" s="207">
        <v>0</v>
      </c>
      <c r="C235" s="172">
        <v>0</v>
      </c>
      <c r="D235" s="200" t="str">
        <f t="shared" si="30"/>
        <v/>
      </c>
      <c r="E235" s="172">
        <v>0</v>
      </c>
      <c r="F235" s="172">
        <v>0</v>
      </c>
      <c r="G235" s="200" t="str">
        <f t="shared" si="31"/>
        <v/>
      </c>
      <c r="H235" s="200" t="str">
        <f t="shared" si="32"/>
        <v/>
      </c>
      <c r="I235" s="200" t="str">
        <f t="shared" si="33"/>
        <v/>
      </c>
      <c r="J235" s="200" t="str">
        <f t="shared" si="34"/>
        <v/>
      </c>
      <c r="K235" s="172">
        <v>120</v>
      </c>
      <c r="L235" s="172">
        <v>0</v>
      </c>
      <c r="M235" s="200">
        <f t="shared" si="35"/>
        <v>0</v>
      </c>
      <c r="N235" s="172">
        <v>150</v>
      </c>
      <c r="O235" s="172">
        <v>0</v>
      </c>
      <c r="P235" s="200">
        <f t="shared" si="36"/>
        <v>0</v>
      </c>
      <c r="Q235" s="200">
        <f t="shared" si="37"/>
        <v>-0.19999999999999996</v>
      </c>
      <c r="R235" s="200" t="str">
        <f t="shared" si="38"/>
        <v/>
      </c>
      <c r="S235" s="200">
        <f t="shared" si="39"/>
        <v>0</v>
      </c>
    </row>
    <row r="236" spans="1:19" ht="16.5" thickTop="1" thickBot="1" x14ac:dyDescent="0.3">
      <c r="A236" s="201" t="s">
        <v>261</v>
      </c>
      <c r="B236" s="284">
        <v>3008</v>
      </c>
      <c r="C236" s="202">
        <v>1837</v>
      </c>
      <c r="D236" s="203">
        <f t="shared" si="30"/>
        <v>0.61070478723404253</v>
      </c>
      <c r="E236" s="204">
        <v>0</v>
      </c>
      <c r="F236" s="202">
        <v>0</v>
      </c>
      <c r="G236" s="203" t="str">
        <f t="shared" si="31"/>
        <v/>
      </c>
      <c r="H236" s="203" t="str">
        <f t="shared" si="32"/>
        <v/>
      </c>
      <c r="I236" s="203" t="str">
        <f t="shared" si="33"/>
        <v/>
      </c>
      <c r="J236" s="205" t="str">
        <f t="shared" si="34"/>
        <v/>
      </c>
      <c r="K236" s="206">
        <v>10888</v>
      </c>
      <c r="L236" s="202">
        <v>6364</v>
      </c>
      <c r="M236" s="203">
        <f t="shared" si="35"/>
        <v>0.58449669360764145</v>
      </c>
      <c r="N236" s="204">
        <v>174</v>
      </c>
      <c r="O236" s="202">
        <v>112</v>
      </c>
      <c r="P236" s="203">
        <f t="shared" si="36"/>
        <v>0.64367816091954022</v>
      </c>
      <c r="Q236" s="203">
        <f t="shared" si="37"/>
        <v>61.574712643678161</v>
      </c>
      <c r="R236" s="203">
        <f t="shared" si="38"/>
        <v>55.821428571428569</v>
      </c>
      <c r="S236" s="205">
        <f t="shared" si="39"/>
        <v>-5.9181467311898772E-2</v>
      </c>
    </row>
    <row r="237" spans="1:19" ht="14.25" thickTop="1" x14ac:dyDescent="0.25">
      <c r="A237" s="207" t="s">
        <v>98</v>
      </c>
      <c r="B237" s="207">
        <v>3008</v>
      </c>
      <c r="C237" s="172">
        <v>1837</v>
      </c>
      <c r="D237" s="200">
        <f t="shared" si="30"/>
        <v>0.61070478723404253</v>
      </c>
      <c r="E237" s="172">
        <v>0</v>
      </c>
      <c r="F237" s="172">
        <v>0</v>
      </c>
      <c r="G237" s="200" t="str">
        <f t="shared" si="31"/>
        <v/>
      </c>
      <c r="H237" s="200" t="str">
        <f t="shared" si="32"/>
        <v/>
      </c>
      <c r="I237" s="200" t="str">
        <f t="shared" si="33"/>
        <v/>
      </c>
      <c r="J237" s="200" t="str">
        <f t="shared" si="34"/>
        <v/>
      </c>
      <c r="K237" s="172">
        <v>10888</v>
      </c>
      <c r="L237" s="172">
        <v>6364</v>
      </c>
      <c r="M237" s="200">
        <f t="shared" si="35"/>
        <v>0.58449669360764145</v>
      </c>
      <c r="N237" s="172">
        <v>0</v>
      </c>
      <c r="O237" s="172">
        <v>0</v>
      </c>
      <c r="P237" s="200" t="str">
        <f t="shared" si="36"/>
        <v/>
      </c>
      <c r="Q237" s="200" t="str">
        <f t="shared" si="37"/>
        <v/>
      </c>
      <c r="R237" s="200" t="str">
        <f t="shared" si="38"/>
        <v/>
      </c>
      <c r="S237" s="200" t="str">
        <f t="shared" si="39"/>
        <v/>
      </c>
    </row>
    <row r="238" spans="1:19" ht="14.25" thickBot="1" x14ac:dyDescent="0.3">
      <c r="A238" s="207" t="s">
        <v>103</v>
      </c>
      <c r="B238" s="207">
        <v>0</v>
      </c>
      <c r="C238" s="172">
        <v>0</v>
      </c>
      <c r="D238" s="200" t="str">
        <f t="shared" si="30"/>
        <v/>
      </c>
      <c r="E238" s="172">
        <v>0</v>
      </c>
      <c r="F238" s="172">
        <v>0</v>
      </c>
      <c r="G238" s="200" t="str">
        <f t="shared" si="31"/>
        <v/>
      </c>
      <c r="H238" s="200" t="str">
        <f t="shared" si="32"/>
        <v/>
      </c>
      <c r="I238" s="200" t="str">
        <f t="shared" si="33"/>
        <v/>
      </c>
      <c r="J238" s="200" t="str">
        <f t="shared" si="34"/>
        <v/>
      </c>
      <c r="K238" s="172">
        <v>0</v>
      </c>
      <c r="L238" s="172">
        <v>0</v>
      </c>
      <c r="M238" s="200" t="str">
        <f t="shared" si="35"/>
        <v/>
      </c>
      <c r="N238" s="172">
        <v>174</v>
      </c>
      <c r="O238" s="172">
        <v>112</v>
      </c>
      <c r="P238" s="200">
        <f t="shared" si="36"/>
        <v>0.64367816091954022</v>
      </c>
      <c r="Q238" s="200">
        <f t="shared" si="37"/>
        <v>-1</v>
      </c>
      <c r="R238" s="200">
        <f t="shared" si="38"/>
        <v>-1</v>
      </c>
      <c r="S238" s="200" t="str">
        <f t="shared" si="39"/>
        <v/>
      </c>
    </row>
    <row r="239" spans="1:19" ht="16.5" thickTop="1" thickBot="1" x14ac:dyDescent="0.3">
      <c r="A239" s="201" t="s">
        <v>262</v>
      </c>
      <c r="B239" s="284">
        <v>2994</v>
      </c>
      <c r="C239" s="202">
        <v>2315</v>
      </c>
      <c r="D239" s="203">
        <f t="shared" si="30"/>
        <v>0.77321309285237139</v>
      </c>
      <c r="E239" s="204">
        <v>3068</v>
      </c>
      <c r="F239" s="202">
        <v>2090</v>
      </c>
      <c r="G239" s="203">
        <f t="shared" si="31"/>
        <v>0.68122555410690999</v>
      </c>
      <c r="H239" s="203">
        <f t="shared" si="32"/>
        <v>-2.4119947848761369E-2</v>
      </c>
      <c r="I239" s="203">
        <f t="shared" si="33"/>
        <v>0.10765550239234445</v>
      </c>
      <c r="J239" s="205">
        <f t="shared" si="34"/>
        <v>9.1987538745461395E-2</v>
      </c>
      <c r="K239" s="206">
        <v>22633</v>
      </c>
      <c r="L239" s="202">
        <v>16517</v>
      </c>
      <c r="M239" s="203">
        <f t="shared" si="35"/>
        <v>0.72977510714443516</v>
      </c>
      <c r="N239" s="204">
        <v>21830</v>
      </c>
      <c r="O239" s="202">
        <v>14487</v>
      </c>
      <c r="P239" s="203">
        <f t="shared" si="36"/>
        <v>0.66362803481447552</v>
      </c>
      <c r="Q239" s="203">
        <f t="shared" si="37"/>
        <v>3.6784241868987655E-2</v>
      </c>
      <c r="R239" s="203">
        <f t="shared" si="38"/>
        <v>0.14012562987506039</v>
      </c>
      <c r="S239" s="205">
        <f t="shared" si="39"/>
        <v>6.6147072329959644E-2</v>
      </c>
    </row>
    <row r="240" spans="1:19" ht="15" thickTop="1" thickBot="1" x14ac:dyDescent="0.3">
      <c r="A240" s="207" t="s">
        <v>359</v>
      </c>
      <c r="B240" s="207">
        <v>2994</v>
      </c>
      <c r="C240" s="172">
        <v>2315</v>
      </c>
      <c r="D240" s="200">
        <f t="shared" si="30"/>
        <v>0.77321309285237139</v>
      </c>
      <c r="E240" s="172">
        <v>3068</v>
      </c>
      <c r="F240" s="172">
        <v>2090</v>
      </c>
      <c r="G240" s="200">
        <f t="shared" si="31"/>
        <v>0.68122555410690999</v>
      </c>
      <c r="H240" s="200">
        <f t="shared" si="32"/>
        <v>-2.4119947848761369E-2</v>
      </c>
      <c r="I240" s="200">
        <f t="shared" si="33"/>
        <v>0.10765550239234445</v>
      </c>
      <c r="J240" s="200">
        <f t="shared" si="34"/>
        <v>9.1987538745461395E-2</v>
      </c>
      <c r="K240" s="172">
        <v>22633</v>
      </c>
      <c r="L240" s="172">
        <v>16517</v>
      </c>
      <c r="M240" s="200">
        <f t="shared" si="35"/>
        <v>0.72977510714443516</v>
      </c>
      <c r="N240" s="172">
        <v>21830</v>
      </c>
      <c r="O240" s="172">
        <v>14487</v>
      </c>
      <c r="P240" s="200">
        <f t="shared" si="36"/>
        <v>0.66362803481447552</v>
      </c>
      <c r="Q240" s="200">
        <f t="shared" si="37"/>
        <v>3.6784241868987655E-2</v>
      </c>
      <c r="R240" s="200">
        <f t="shared" si="38"/>
        <v>0.14012562987506039</v>
      </c>
      <c r="S240" s="200">
        <f t="shared" si="39"/>
        <v>6.6147072329959644E-2</v>
      </c>
    </row>
    <row r="241" spans="1:19" ht="16.5" thickTop="1" thickBot="1" x14ac:dyDescent="0.3">
      <c r="A241" s="201" t="s">
        <v>263</v>
      </c>
      <c r="B241" s="284">
        <v>2976</v>
      </c>
      <c r="C241" s="202">
        <v>2742</v>
      </c>
      <c r="D241" s="203">
        <f t="shared" si="30"/>
        <v>0.9213709677419355</v>
      </c>
      <c r="E241" s="204">
        <v>3154</v>
      </c>
      <c r="F241" s="202">
        <v>2717</v>
      </c>
      <c r="G241" s="203">
        <f t="shared" si="31"/>
        <v>0.86144578313253017</v>
      </c>
      <c r="H241" s="203">
        <f t="shared" si="32"/>
        <v>-5.6436271401395066E-2</v>
      </c>
      <c r="I241" s="203">
        <f t="shared" si="33"/>
        <v>9.2013249907987316E-3</v>
      </c>
      <c r="J241" s="205">
        <f t="shared" si="34"/>
        <v>5.9925184609405324E-2</v>
      </c>
      <c r="K241" s="206">
        <v>23766</v>
      </c>
      <c r="L241" s="202">
        <v>20010</v>
      </c>
      <c r="M241" s="203">
        <f t="shared" si="35"/>
        <v>0.8419591012370613</v>
      </c>
      <c r="N241" s="204">
        <v>28374</v>
      </c>
      <c r="O241" s="202">
        <v>22554</v>
      </c>
      <c r="P241" s="203">
        <f t="shared" si="36"/>
        <v>0.79488263903573697</v>
      </c>
      <c r="Q241" s="203">
        <f t="shared" si="37"/>
        <v>-0.16240219919644749</v>
      </c>
      <c r="R241" s="203">
        <f t="shared" si="38"/>
        <v>-0.11279595637137541</v>
      </c>
      <c r="S241" s="205">
        <f t="shared" si="39"/>
        <v>4.7076462201324332E-2</v>
      </c>
    </row>
    <row r="242" spans="1:19" ht="14.25" thickTop="1" x14ac:dyDescent="0.25">
      <c r="A242" s="207" t="s">
        <v>360</v>
      </c>
      <c r="B242" s="207">
        <v>2976</v>
      </c>
      <c r="C242" s="172">
        <v>2742</v>
      </c>
      <c r="D242" s="200">
        <f t="shared" si="30"/>
        <v>0.9213709677419355</v>
      </c>
      <c r="E242" s="172">
        <v>3002</v>
      </c>
      <c r="F242" s="172">
        <v>2626</v>
      </c>
      <c r="G242" s="200">
        <f t="shared" si="31"/>
        <v>0.87475016655562954</v>
      </c>
      <c r="H242" s="200">
        <f t="shared" si="32"/>
        <v>-8.6608927381744971E-3</v>
      </c>
      <c r="I242" s="200">
        <f t="shared" si="33"/>
        <v>4.417364813404423E-2</v>
      </c>
      <c r="J242" s="200">
        <f t="shared" si="34"/>
        <v>4.662080118630596E-2</v>
      </c>
      <c r="K242" s="172">
        <v>23006</v>
      </c>
      <c r="L242" s="172">
        <v>19613</v>
      </c>
      <c r="M242" s="200">
        <f t="shared" si="35"/>
        <v>0.85251673476484391</v>
      </c>
      <c r="N242" s="172">
        <v>23206</v>
      </c>
      <c r="O242" s="172">
        <v>19619</v>
      </c>
      <c r="P242" s="200">
        <f t="shared" si="36"/>
        <v>0.84542790657588551</v>
      </c>
      <c r="Q242" s="200">
        <f t="shared" si="37"/>
        <v>-8.6184607429112825E-3</v>
      </c>
      <c r="R242" s="200">
        <f t="shared" si="38"/>
        <v>-3.058259850144962E-4</v>
      </c>
      <c r="S242" s="200">
        <f t="shared" si="39"/>
        <v>7.0888281889583959E-3</v>
      </c>
    </row>
    <row r="243" spans="1:19" ht="14.25" thickBot="1" x14ac:dyDescent="0.3">
      <c r="A243" s="207" t="s">
        <v>364</v>
      </c>
      <c r="B243" s="207">
        <v>0</v>
      </c>
      <c r="C243" s="172">
        <v>0</v>
      </c>
      <c r="D243" s="200" t="str">
        <f t="shared" si="30"/>
        <v/>
      </c>
      <c r="E243" s="172">
        <v>152</v>
      </c>
      <c r="F243" s="172">
        <v>91</v>
      </c>
      <c r="G243" s="200">
        <f t="shared" si="31"/>
        <v>0.59868421052631582</v>
      </c>
      <c r="H243" s="200">
        <f t="shared" si="32"/>
        <v>-1</v>
      </c>
      <c r="I243" s="200">
        <f t="shared" si="33"/>
        <v>-1</v>
      </c>
      <c r="J243" s="200" t="str">
        <f t="shared" si="34"/>
        <v/>
      </c>
      <c r="K243" s="172">
        <v>760</v>
      </c>
      <c r="L243" s="172">
        <v>397</v>
      </c>
      <c r="M243" s="200">
        <f t="shared" si="35"/>
        <v>0.52236842105263159</v>
      </c>
      <c r="N243" s="172">
        <v>5168</v>
      </c>
      <c r="O243" s="172">
        <v>2935</v>
      </c>
      <c r="P243" s="200">
        <f t="shared" si="36"/>
        <v>0.5679179566563467</v>
      </c>
      <c r="Q243" s="200">
        <f t="shared" si="37"/>
        <v>-0.8529411764705882</v>
      </c>
      <c r="R243" s="200">
        <f t="shared" si="38"/>
        <v>-0.86473594548551957</v>
      </c>
      <c r="S243" s="200">
        <f t="shared" si="39"/>
        <v>-4.5549535603715108E-2</v>
      </c>
    </row>
    <row r="244" spans="1:19" ht="16.5" thickTop="1" thickBot="1" x14ac:dyDescent="0.3">
      <c r="A244" s="201" t="s">
        <v>264</v>
      </c>
      <c r="B244" s="284">
        <v>2972</v>
      </c>
      <c r="C244" s="202">
        <v>2569</v>
      </c>
      <c r="D244" s="203">
        <f t="shared" si="30"/>
        <v>0.86440107671601618</v>
      </c>
      <c r="E244" s="204">
        <v>3075</v>
      </c>
      <c r="F244" s="202">
        <v>2337</v>
      </c>
      <c r="G244" s="203">
        <f t="shared" si="31"/>
        <v>0.76</v>
      </c>
      <c r="H244" s="203">
        <f t="shared" si="32"/>
        <v>-3.3495934959349549E-2</v>
      </c>
      <c r="I244" s="203">
        <f t="shared" si="33"/>
        <v>9.9272571673085119E-2</v>
      </c>
      <c r="J244" s="205">
        <f t="shared" si="34"/>
        <v>0.10440107671601617</v>
      </c>
      <c r="K244" s="206">
        <v>24259</v>
      </c>
      <c r="L244" s="202">
        <v>20632</v>
      </c>
      <c r="M244" s="203">
        <f t="shared" si="35"/>
        <v>0.85048847850282372</v>
      </c>
      <c r="N244" s="204">
        <v>23378</v>
      </c>
      <c r="O244" s="202">
        <v>18890</v>
      </c>
      <c r="P244" s="203">
        <f t="shared" si="36"/>
        <v>0.80802463854906326</v>
      </c>
      <c r="Q244" s="203">
        <f t="shared" si="37"/>
        <v>3.7685002994268135E-2</v>
      </c>
      <c r="R244" s="203">
        <f t="shared" si="38"/>
        <v>9.2218104817363589E-2</v>
      </c>
      <c r="S244" s="205">
        <f t="shared" si="39"/>
        <v>4.2463839953760463E-2</v>
      </c>
    </row>
    <row r="245" spans="1:19" ht="15" thickTop="1" thickBot="1" x14ac:dyDescent="0.3">
      <c r="A245" s="207" t="s">
        <v>360</v>
      </c>
      <c r="B245" s="207">
        <v>2972</v>
      </c>
      <c r="C245" s="172">
        <v>2569</v>
      </c>
      <c r="D245" s="200">
        <f t="shared" si="30"/>
        <v>0.86440107671601618</v>
      </c>
      <c r="E245" s="172">
        <v>3075</v>
      </c>
      <c r="F245" s="172">
        <v>2337</v>
      </c>
      <c r="G245" s="200">
        <f t="shared" si="31"/>
        <v>0.76</v>
      </c>
      <c r="H245" s="200">
        <f t="shared" si="32"/>
        <v>-3.3495934959349549E-2</v>
      </c>
      <c r="I245" s="200">
        <f t="shared" si="33"/>
        <v>9.9272571673085119E-2</v>
      </c>
      <c r="J245" s="200">
        <f t="shared" si="34"/>
        <v>0.10440107671601617</v>
      </c>
      <c r="K245" s="172">
        <v>24259</v>
      </c>
      <c r="L245" s="172">
        <v>20632</v>
      </c>
      <c r="M245" s="200">
        <f t="shared" si="35"/>
        <v>0.85048847850282372</v>
      </c>
      <c r="N245" s="172">
        <v>23378</v>
      </c>
      <c r="O245" s="172">
        <v>18890</v>
      </c>
      <c r="P245" s="200">
        <f t="shared" si="36"/>
        <v>0.80802463854906326</v>
      </c>
      <c r="Q245" s="200">
        <f t="shared" si="37"/>
        <v>3.7685002994268135E-2</v>
      </c>
      <c r="R245" s="200">
        <f t="shared" si="38"/>
        <v>9.2218104817363589E-2</v>
      </c>
      <c r="S245" s="200">
        <f t="shared" si="39"/>
        <v>4.2463839953760463E-2</v>
      </c>
    </row>
    <row r="246" spans="1:19" ht="16.5" thickTop="1" thickBot="1" x14ac:dyDescent="0.3">
      <c r="A246" s="201" t="s">
        <v>265</v>
      </c>
      <c r="B246" s="284">
        <v>2884</v>
      </c>
      <c r="C246" s="202">
        <v>2473</v>
      </c>
      <c r="D246" s="203">
        <f t="shared" si="30"/>
        <v>0.85748959778085987</v>
      </c>
      <c r="E246" s="204">
        <v>0</v>
      </c>
      <c r="F246" s="202">
        <v>0</v>
      </c>
      <c r="G246" s="203" t="str">
        <f t="shared" si="31"/>
        <v/>
      </c>
      <c r="H246" s="203" t="str">
        <f t="shared" si="32"/>
        <v/>
      </c>
      <c r="I246" s="203" t="str">
        <f t="shared" si="33"/>
        <v/>
      </c>
      <c r="J246" s="205" t="str">
        <f t="shared" si="34"/>
        <v/>
      </c>
      <c r="K246" s="206">
        <v>5092</v>
      </c>
      <c r="L246" s="202">
        <v>4403</v>
      </c>
      <c r="M246" s="203">
        <f t="shared" si="35"/>
        <v>0.86468970934799683</v>
      </c>
      <c r="N246" s="204">
        <v>0</v>
      </c>
      <c r="O246" s="202">
        <v>0</v>
      </c>
      <c r="P246" s="203" t="str">
        <f t="shared" si="36"/>
        <v/>
      </c>
      <c r="Q246" s="203" t="str">
        <f t="shared" si="37"/>
        <v/>
      </c>
      <c r="R246" s="203" t="str">
        <f t="shared" si="38"/>
        <v/>
      </c>
      <c r="S246" s="205" t="str">
        <f t="shared" si="39"/>
        <v/>
      </c>
    </row>
    <row r="247" spans="1:19" ht="15" thickTop="1" thickBot="1" x14ac:dyDescent="0.3">
      <c r="A247" s="207" t="s">
        <v>359</v>
      </c>
      <c r="B247" s="207">
        <v>2884</v>
      </c>
      <c r="C247" s="172">
        <v>2473</v>
      </c>
      <c r="D247" s="200">
        <f t="shared" si="30"/>
        <v>0.85748959778085987</v>
      </c>
      <c r="E247" s="172">
        <v>0</v>
      </c>
      <c r="F247" s="172">
        <v>0</v>
      </c>
      <c r="G247" s="200" t="str">
        <f t="shared" si="31"/>
        <v/>
      </c>
      <c r="H247" s="200" t="str">
        <f t="shared" si="32"/>
        <v/>
      </c>
      <c r="I247" s="200" t="str">
        <f t="shared" si="33"/>
        <v/>
      </c>
      <c r="J247" s="200" t="str">
        <f t="shared" si="34"/>
        <v/>
      </c>
      <c r="K247" s="172">
        <v>5092</v>
      </c>
      <c r="L247" s="172">
        <v>4403</v>
      </c>
      <c r="M247" s="200">
        <f t="shared" si="35"/>
        <v>0.86468970934799683</v>
      </c>
      <c r="N247" s="172">
        <v>0</v>
      </c>
      <c r="O247" s="172">
        <v>0</v>
      </c>
      <c r="P247" s="200" t="str">
        <f t="shared" si="36"/>
        <v/>
      </c>
      <c r="Q247" s="200" t="str">
        <f t="shared" si="37"/>
        <v/>
      </c>
      <c r="R247" s="200" t="str">
        <f t="shared" si="38"/>
        <v/>
      </c>
      <c r="S247" s="200" t="str">
        <f t="shared" si="39"/>
        <v/>
      </c>
    </row>
    <row r="248" spans="1:19" ht="16.5" thickTop="1" thickBot="1" x14ac:dyDescent="0.3">
      <c r="A248" s="201" t="s">
        <v>266</v>
      </c>
      <c r="B248" s="284">
        <v>2864</v>
      </c>
      <c r="C248" s="202">
        <v>2306</v>
      </c>
      <c r="D248" s="203">
        <f t="shared" si="30"/>
        <v>0.80516759776536317</v>
      </c>
      <c r="E248" s="204">
        <v>4577</v>
      </c>
      <c r="F248" s="202">
        <v>2918</v>
      </c>
      <c r="G248" s="203">
        <f t="shared" si="31"/>
        <v>0.63753550360498146</v>
      </c>
      <c r="H248" s="203">
        <f t="shared" si="32"/>
        <v>-0.37426261743500111</v>
      </c>
      <c r="I248" s="203">
        <f t="shared" si="33"/>
        <v>-0.20973269362577107</v>
      </c>
      <c r="J248" s="205">
        <f t="shared" si="34"/>
        <v>0.16763209416038172</v>
      </c>
      <c r="K248" s="206">
        <v>26877</v>
      </c>
      <c r="L248" s="202">
        <v>20121</v>
      </c>
      <c r="M248" s="203">
        <f t="shared" si="35"/>
        <v>0.74863265989507755</v>
      </c>
      <c r="N248" s="204">
        <v>36934</v>
      </c>
      <c r="O248" s="202">
        <v>24425</v>
      </c>
      <c r="P248" s="203">
        <f t="shared" si="36"/>
        <v>0.66131477771159364</v>
      </c>
      <c r="Q248" s="203">
        <f t="shared" si="37"/>
        <v>-0.27229652894352085</v>
      </c>
      <c r="R248" s="203">
        <f t="shared" si="38"/>
        <v>-0.17621289662231321</v>
      </c>
      <c r="S248" s="205">
        <f t="shared" si="39"/>
        <v>8.7317882183483908E-2</v>
      </c>
    </row>
    <row r="249" spans="1:19" ht="14.25" thickTop="1" x14ac:dyDescent="0.25">
      <c r="A249" s="207" t="s">
        <v>359</v>
      </c>
      <c r="B249" s="207">
        <v>2864</v>
      </c>
      <c r="C249" s="172">
        <v>2306</v>
      </c>
      <c r="D249" s="200">
        <f t="shared" si="30"/>
        <v>0.80516759776536317</v>
      </c>
      <c r="E249" s="172">
        <v>2804</v>
      </c>
      <c r="F249" s="172">
        <v>1790</v>
      </c>
      <c r="G249" s="200">
        <f t="shared" si="31"/>
        <v>0.63837375178316691</v>
      </c>
      <c r="H249" s="200">
        <f t="shared" si="32"/>
        <v>2.1398002853067144E-2</v>
      </c>
      <c r="I249" s="200">
        <f t="shared" si="33"/>
        <v>0.28826815642458103</v>
      </c>
      <c r="J249" s="200">
        <f t="shared" si="34"/>
        <v>0.16679384598219626</v>
      </c>
      <c r="K249" s="172">
        <v>23824</v>
      </c>
      <c r="L249" s="172">
        <v>18093</v>
      </c>
      <c r="M249" s="200">
        <f t="shared" si="35"/>
        <v>0.75944425789120218</v>
      </c>
      <c r="N249" s="172">
        <v>17948</v>
      </c>
      <c r="O249" s="172">
        <v>12144</v>
      </c>
      <c r="P249" s="200">
        <f t="shared" si="36"/>
        <v>0.67662135056830841</v>
      </c>
      <c r="Q249" s="200">
        <f t="shared" si="37"/>
        <v>0.32739023846668158</v>
      </c>
      <c r="R249" s="200">
        <f t="shared" si="38"/>
        <v>0.48987154150197632</v>
      </c>
      <c r="S249" s="200">
        <f t="shared" si="39"/>
        <v>8.2822907322893768E-2</v>
      </c>
    </row>
    <row r="250" spans="1:19" ht="14.25" thickBot="1" x14ac:dyDescent="0.3">
      <c r="A250" s="207" t="s">
        <v>363</v>
      </c>
      <c r="B250" s="207">
        <v>0</v>
      </c>
      <c r="C250" s="172">
        <v>0</v>
      </c>
      <c r="D250" s="200" t="str">
        <f t="shared" si="30"/>
        <v/>
      </c>
      <c r="E250" s="172">
        <v>1773</v>
      </c>
      <c r="F250" s="172">
        <v>1128</v>
      </c>
      <c r="G250" s="200">
        <f t="shared" si="31"/>
        <v>0.63620981387478848</v>
      </c>
      <c r="H250" s="200">
        <f t="shared" si="32"/>
        <v>-1</v>
      </c>
      <c r="I250" s="200">
        <f t="shared" si="33"/>
        <v>-1</v>
      </c>
      <c r="J250" s="200" t="str">
        <f t="shared" si="34"/>
        <v/>
      </c>
      <c r="K250" s="172">
        <v>3053</v>
      </c>
      <c r="L250" s="172">
        <v>2028</v>
      </c>
      <c r="M250" s="200">
        <f t="shared" si="35"/>
        <v>0.66426465771372423</v>
      </c>
      <c r="N250" s="172">
        <v>18986</v>
      </c>
      <c r="O250" s="172">
        <v>12281</v>
      </c>
      <c r="P250" s="200">
        <f t="shared" si="36"/>
        <v>0.6468450437164226</v>
      </c>
      <c r="Q250" s="200">
        <f t="shared" si="37"/>
        <v>-0.83919730327609821</v>
      </c>
      <c r="R250" s="200">
        <f t="shared" si="38"/>
        <v>-0.83486686751893169</v>
      </c>
      <c r="S250" s="200">
        <f t="shared" si="39"/>
        <v>1.7419613997301631E-2</v>
      </c>
    </row>
    <row r="251" spans="1:19" ht="16.5" thickTop="1" thickBot="1" x14ac:dyDescent="0.3">
      <c r="A251" s="201" t="s">
        <v>267</v>
      </c>
      <c r="B251" s="284">
        <v>2826</v>
      </c>
      <c r="C251" s="202">
        <v>2203</v>
      </c>
      <c r="D251" s="203">
        <f t="shared" si="30"/>
        <v>0.77954706298655341</v>
      </c>
      <c r="E251" s="204">
        <v>1256</v>
      </c>
      <c r="F251" s="202">
        <v>1150</v>
      </c>
      <c r="G251" s="203">
        <f t="shared" si="31"/>
        <v>0.91560509554140124</v>
      </c>
      <c r="H251" s="203">
        <f t="shared" si="32"/>
        <v>1.25</v>
      </c>
      <c r="I251" s="203">
        <f t="shared" si="33"/>
        <v>0.91565217391304343</v>
      </c>
      <c r="J251" s="205">
        <f t="shared" si="34"/>
        <v>-0.13605803255484783</v>
      </c>
      <c r="K251" s="206">
        <v>22724</v>
      </c>
      <c r="L251" s="202">
        <v>17196</v>
      </c>
      <c r="M251" s="203">
        <f t="shared" si="35"/>
        <v>0.75673296954761482</v>
      </c>
      <c r="N251" s="204">
        <v>9911</v>
      </c>
      <c r="O251" s="202">
        <v>8495</v>
      </c>
      <c r="P251" s="203">
        <f t="shared" si="36"/>
        <v>0.8571284431439814</v>
      </c>
      <c r="Q251" s="203">
        <f t="shared" si="37"/>
        <v>1.2928059731611339</v>
      </c>
      <c r="R251" s="203">
        <f t="shared" si="38"/>
        <v>1.0242495585638611</v>
      </c>
      <c r="S251" s="205">
        <f t="shared" si="39"/>
        <v>-0.10039547359636658</v>
      </c>
    </row>
    <row r="252" spans="1:19" ht="14.25" thickTop="1" x14ac:dyDescent="0.25">
      <c r="A252" s="207" t="s">
        <v>359</v>
      </c>
      <c r="B252" s="207">
        <v>2826</v>
      </c>
      <c r="C252" s="172">
        <v>2203</v>
      </c>
      <c r="D252" s="200">
        <f t="shared" si="30"/>
        <v>0.77954706298655341</v>
      </c>
      <c r="E252" s="172">
        <v>0</v>
      </c>
      <c r="F252" s="172">
        <v>0</v>
      </c>
      <c r="G252" s="200" t="str">
        <f t="shared" si="31"/>
        <v/>
      </c>
      <c r="H252" s="200" t="str">
        <f t="shared" si="32"/>
        <v/>
      </c>
      <c r="I252" s="200" t="str">
        <f t="shared" si="33"/>
        <v/>
      </c>
      <c r="J252" s="200" t="str">
        <f t="shared" si="34"/>
        <v/>
      </c>
      <c r="K252" s="172">
        <v>16085</v>
      </c>
      <c r="L252" s="172">
        <v>11945</v>
      </c>
      <c r="M252" s="200">
        <f t="shared" si="35"/>
        <v>0.74261734535281321</v>
      </c>
      <c r="N252" s="172">
        <v>0</v>
      </c>
      <c r="O252" s="172">
        <v>0</v>
      </c>
      <c r="P252" s="200" t="str">
        <f t="shared" si="36"/>
        <v/>
      </c>
      <c r="Q252" s="200" t="str">
        <f t="shared" si="37"/>
        <v/>
      </c>
      <c r="R252" s="200" t="str">
        <f t="shared" si="38"/>
        <v/>
      </c>
      <c r="S252" s="200" t="str">
        <f t="shared" si="39"/>
        <v/>
      </c>
    </row>
    <row r="253" spans="1:19" ht="14.25" thickBot="1" x14ac:dyDescent="0.3">
      <c r="A253" s="207" t="s">
        <v>360</v>
      </c>
      <c r="B253" s="207">
        <v>0</v>
      </c>
      <c r="C253" s="172">
        <v>0</v>
      </c>
      <c r="D253" s="200" t="str">
        <f t="shared" si="30"/>
        <v/>
      </c>
      <c r="E253" s="172">
        <v>1256</v>
      </c>
      <c r="F253" s="172">
        <v>1150</v>
      </c>
      <c r="G253" s="200">
        <f t="shared" si="31"/>
        <v>0.91560509554140124</v>
      </c>
      <c r="H253" s="200">
        <f t="shared" si="32"/>
        <v>-1</v>
      </c>
      <c r="I253" s="200">
        <f t="shared" si="33"/>
        <v>-1</v>
      </c>
      <c r="J253" s="200" t="str">
        <f t="shared" si="34"/>
        <v/>
      </c>
      <c r="K253" s="172">
        <v>6639</v>
      </c>
      <c r="L253" s="172">
        <v>5251</v>
      </c>
      <c r="M253" s="200">
        <f t="shared" si="35"/>
        <v>0.79093236933273081</v>
      </c>
      <c r="N253" s="172">
        <v>9911</v>
      </c>
      <c r="O253" s="172">
        <v>8495</v>
      </c>
      <c r="P253" s="200">
        <f t="shared" si="36"/>
        <v>0.8571284431439814</v>
      </c>
      <c r="Q253" s="200">
        <f t="shared" si="37"/>
        <v>-0.33013823024921807</v>
      </c>
      <c r="R253" s="200">
        <f t="shared" si="38"/>
        <v>-0.3818716892289582</v>
      </c>
      <c r="S253" s="200">
        <f t="shared" si="39"/>
        <v>-6.6196073811250589E-2</v>
      </c>
    </row>
    <row r="254" spans="1:19" ht="16.5" thickTop="1" thickBot="1" x14ac:dyDescent="0.3">
      <c r="A254" s="201" t="s">
        <v>268</v>
      </c>
      <c r="B254" s="284">
        <v>2825</v>
      </c>
      <c r="C254" s="202">
        <v>1911</v>
      </c>
      <c r="D254" s="203">
        <f t="shared" si="30"/>
        <v>0.67646017699115046</v>
      </c>
      <c r="E254" s="204">
        <v>1110</v>
      </c>
      <c r="F254" s="202">
        <v>945</v>
      </c>
      <c r="G254" s="203">
        <f t="shared" si="31"/>
        <v>0.85135135135135132</v>
      </c>
      <c r="H254" s="203">
        <f t="shared" si="32"/>
        <v>1.545045045045045</v>
      </c>
      <c r="I254" s="203">
        <f t="shared" si="33"/>
        <v>1.0222222222222221</v>
      </c>
      <c r="J254" s="205">
        <f t="shared" si="34"/>
        <v>-0.17489117436020085</v>
      </c>
      <c r="K254" s="206">
        <v>20743</v>
      </c>
      <c r="L254" s="202">
        <v>13802</v>
      </c>
      <c r="M254" s="203">
        <f t="shared" si="35"/>
        <v>0.66538109241671894</v>
      </c>
      <c r="N254" s="204">
        <v>9973</v>
      </c>
      <c r="O254" s="202">
        <v>8031</v>
      </c>
      <c r="P254" s="203">
        <f t="shared" si="36"/>
        <v>0.80527424044921292</v>
      </c>
      <c r="Q254" s="203">
        <f t="shared" si="37"/>
        <v>1.079915772585982</v>
      </c>
      <c r="R254" s="203">
        <f t="shared" si="38"/>
        <v>0.71859046195990528</v>
      </c>
      <c r="S254" s="205">
        <f t="shared" si="39"/>
        <v>-0.13989314803249397</v>
      </c>
    </row>
    <row r="255" spans="1:19" ht="14.25" thickTop="1" x14ac:dyDescent="0.25">
      <c r="A255" s="207" t="s">
        <v>359</v>
      </c>
      <c r="B255" s="207">
        <v>2825</v>
      </c>
      <c r="C255" s="172">
        <v>1911</v>
      </c>
      <c r="D255" s="200">
        <f t="shared" si="30"/>
        <v>0.67646017699115046</v>
      </c>
      <c r="E255" s="172">
        <v>0</v>
      </c>
      <c r="F255" s="172">
        <v>0</v>
      </c>
      <c r="G255" s="200" t="str">
        <f t="shared" si="31"/>
        <v/>
      </c>
      <c r="H255" s="200" t="str">
        <f t="shared" si="32"/>
        <v/>
      </c>
      <c r="I255" s="200" t="str">
        <f t="shared" si="33"/>
        <v/>
      </c>
      <c r="J255" s="200" t="str">
        <f t="shared" si="34"/>
        <v/>
      </c>
      <c r="K255" s="172">
        <v>18423</v>
      </c>
      <c r="L255" s="172">
        <v>12564</v>
      </c>
      <c r="M255" s="200">
        <f t="shared" si="35"/>
        <v>0.68197361993160721</v>
      </c>
      <c r="N255" s="172">
        <v>0</v>
      </c>
      <c r="O255" s="172">
        <v>0</v>
      </c>
      <c r="P255" s="200" t="str">
        <f t="shared" si="36"/>
        <v/>
      </c>
      <c r="Q255" s="200" t="str">
        <f t="shared" si="37"/>
        <v/>
      </c>
      <c r="R255" s="200" t="str">
        <f t="shared" si="38"/>
        <v/>
      </c>
      <c r="S255" s="200" t="str">
        <f t="shared" si="39"/>
        <v/>
      </c>
    </row>
    <row r="256" spans="1:19" ht="14.25" thickBot="1" x14ac:dyDescent="0.3">
      <c r="A256" s="207" t="s">
        <v>363</v>
      </c>
      <c r="B256" s="207">
        <v>0</v>
      </c>
      <c r="C256" s="172">
        <v>0</v>
      </c>
      <c r="D256" s="200" t="str">
        <f t="shared" si="30"/>
        <v/>
      </c>
      <c r="E256" s="172">
        <v>1110</v>
      </c>
      <c r="F256" s="172">
        <v>945</v>
      </c>
      <c r="G256" s="200">
        <f t="shared" si="31"/>
        <v>0.85135135135135132</v>
      </c>
      <c r="H256" s="200">
        <f t="shared" si="32"/>
        <v>-1</v>
      </c>
      <c r="I256" s="200">
        <f t="shared" si="33"/>
        <v>-1</v>
      </c>
      <c r="J256" s="200" t="str">
        <f t="shared" si="34"/>
        <v/>
      </c>
      <c r="K256" s="172">
        <v>2320</v>
      </c>
      <c r="L256" s="172">
        <v>1238</v>
      </c>
      <c r="M256" s="200">
        <f t="shared" si="35"/>
        <v>0.5336206896551724</v>
      </c>
      <c r="N256" s="172">
        <v>9973</v>
      </c>
      <c r="O256" s="172">
        <v>8031</v>
      </c>
      <c r="P256" s="200">
        <f t="shared" si="36"/>
        <v>0.80527424044921292</v>
      </c>
      <c r="Q256" s="200">
        <f t="shared" si="37"/>
        <v>-0.76737190414118117</v>
      </c>
      <c r="R256" s="200">
        <f t="shared" si="38"/>
        <v>-0.845847341551488</v>
      </c>
      <c r="S256" s="200">
        <f t="shared" si="39"/>
        <v>-0.27165355079404052</v>
      </c>
    </row>
    <row r="257" spans="1:19" ht="16.5" thickTop="1" thickBot="1" x14ac:dyDescent="0.3">
      <c r="A257" s="201" t="s">
        <v>269</v>
      </c>
      <c r="B257" s="284">
        <v>2798</v>
      </c>
      <c r="C257" s="202">
        <v>1953</v>
      </c>
      <c r="D257" s="203">
        <f t="shared" si="30"/>
        <v>0.69799857040743385</v>
      </c>
      <c r="E257" s="204">
        <v>1832</v>
      </c>
      <c r="F257" s="202">
        <v>1203</v>
      </c>
      <c r="G257" s="203">
        <f t="shared" si="31"/>
        <v>0.65665938864628826</v>
      </c>
      <c r="H257" s="203">
        <f t="shared" si="32"/>
        <v>0.52729257641921401</v>
      </c>
      <c r="I257" s="203">
        <f t="shared" si="33"/>
        <v>0.62344139650872821</v>
      </c>
      <c r="J257" s="205">
        <f t="shared" si="34"/>
        <v>4.1339181761145594E-2</v>
      </c>
      <c r="K257" s="206">
        <v>21980</v>
      </c>
      <c r="L257" s="202">
        <v>13930</v>
      </c>
      <c r="M257" s="203">
        <f t="shared" si="35"/>
        <v>0.63375796178343946</v>
      </c>
      <c r="N257" s="204">
        <v>14436</v>
      </c>
      <c r="O257" s="202">
        <v>8519</v>
      </c>
      <c r="P257" s="203">
        <f t="shared" si="36"/>
        <v>0.59012191742865061</v>
      </c>
      <c r="Q257" s="203">
        <f t="shared" si="37"/>
        <v>0.52258243280687178</v>
      </c>
      <c r="R257" s="203">
        <f t="shared" si="38"/>
        <v>0.63516844700082165</v>
      </c>
      <c r="S257" s="205">
        <f t="shared" si="39"/>
        <v>4.363604435478885E-2</v>
      </c>
    </row>
    <row r="258" spans="1:19" ht="15" thickTop="1" thickBot="1" x14ac:dyDescent="0.3">
      <c r="A258" s="207" t="s">
        <v>359</v>
      </c>
      <c r="B258" s="207">
        <v>2798</v>
      </c>
      <c r="C258" s="172">
        <v>1953</v>
      </c>
      <c r="D258" s="200">
        <f t="shared" si="30"/>
        <v>0.69799857040743385</v>
      </c>
      <c r="E258" s="172">
        <v>1832</v>
      </c>
      <c r="F258" s="172">
        <v>1203</v>
      </c>
      <c r="G258" s="200">
        <f t="shared" si="31"/>
        <v>0.65665938864628826</v>
      </c>
      <c r="H258" s="200">
        <f t="shared" si="32"/>
        <v>0.52729257641921401</v>
      </c>
      <c r="I258" s="200">
        <f t="shared" si="33"/>
        <v>0.62344139650872821</v>
      </c>
      <c r="J258" s="200">
        <f t="shared" si="34"/>
        <v>4.1339181761145594E-2</v>
      </c>
      <c r="K258" s="172">
        <v>21980</v>
      </c>
      <c r="L258" s="172">
        <v>13930</v>
      </c>
      <c r="M258" s="200">
        <f t="shared" si="35"/>
        <v>0.63375796178343946</v>
      </c>
      <c r="N258" s="172">
        <v>14436</v>
      </c>
      <c r="O258" s="172">
        <v>8519</v>
      </c>
      <c r="P258" s="200">
        <f t="shared" si="36"/>
        <v>0.59012191742865061</v>
      </c>
      <c r="Q258" s="200">
        <f t="shared" si="37"/>
        <v>0.52258243280687178</v>
      </c>
      <c r="R258" s="200">
        <f t="shared" si="38"/>
        <v>0.63516844700082165</v>
      </c>
      <c r="S258" s="200">
        <f t="shared" si="39"/>
        <v>4.363604435478885E-2</v>
      </c>
    </row>
    <row r="259" spans="1:19" ht="16.5" thickTop="1" thickBot="1" x14ac:dyDescent="0.3">
      <c r="A259" s="201" t="s">
        <v>270</v>
      </c>
      <c r="B259" s="284">
        <v>2792</v>
      </c>
      <c r="C259" s="202">
        <v>2227</v>
      </c>
      <c r="D259" s="203">
        <f t="shared" si="30"/>
        <v>0.79763610315186251</v>
      </c>
      <c r="E259" s="204">
        <v>2102</v>
      </c>
      <c r="F259" s="202">
        <v>1502</v>
      </c>
      <c r="G259" s="203">
        <f t="shared" si="31"/>
        <v>0.71455756422454808</v>
      </c>
      <c r="H259" s="203">
        <f t="shared" si="32"/>
        <v>0.32825880114176975</v>
      </c>
      <c r="I259" s="203">
        <f t="shared" si="33"/>
        <v>0.48268974700399458</v>
      </c>
      <c r="J259" s="205">
        <f t="shared" si="34"/>
        <v>8.3078538927314427E-2</v>
      </c>
      <c r="K259" s="206">
        <v>22090</v>
      </c>
      <c r="L259" s="202">
        <v>16311</v>
      </c>
      <c r="M259" s="203">
        <f t="shared" si="35"/>
        <v>0.73838841104572206</v>
      </c>
      <c r="N259" s="204">
        <v>19934</v>
      </c>
      <c r="O259" s="202">
        <v>13959</v>
      </c>
      <c r="P259" s="203">
        <f t="shared" si="36"/>
        <v>0.70026086084077455</v>
      </c>
      <c r="Q259" s="203">
        <f t="shared" si="37"/>
        <v>0.10815691782883508</v>
      </c>
      <c r="R259" s="203">
        <f t="shared" si="38"/>
        <v>0.16849344508918973</v>
      </c>
      <c r="S259" s="205">
        <f t="shared" si="39"/>
        <v>3.8127550204947513E-2</v>
      </c>
    </row>
    <row r="260" spans="1:19" ht="15" thickTop="1" thickBot="1" x14ac:dyDescent="0.3">
      <c r="A260" s="207" t="s">
        <v>359</v>
      </c>
      <c r="B260" s="207">
        <v>2792</v>
      </c>
      <c r="C260" s="172">
        <v>2227</v>
      </c>
      <c r="D260" s="200">
        <f t="shared" si="30"/>
        <v>0.79763610315186251</v>
      </c>
      <c r="E260" s="172">
        <v>2102</v>
      </c>
      <c r="F260" s="172">
        <v>1502</v>
      </c>
      <c r="G260" s="200">
        <f t="shared" si="31"/>
        <v>0.71455756422454808</v>
      </c>
      <c r="H260" s="200">
        <f t="shared" si="32"/>
        <v>0.32825880114176975</v>
      </c>
      <c r="I260" s="200">
        <f t="shared" si="33"/>
        <v>0.48268974700399458</v>
      </c>
      <c r="J260" s="200">
        <f t="shared" si="34"/>
        <v>8.3078538927314427E-2</v>
      </c>
      <c r="K260" s="172">
        <v>22090</v>
      </c>
      <c r="L260" s="172">
        <v>16311</v>
      </c>
      <c r="M260" s="200">
        <f t="shared" si="35"/>
        <v>0.73838841104572206</v>
      </c>
      <c r="N260" s="172">
        <v>19934</v>
      </c>
      <c r="O260" s="172">
        <v>13959</v>
      </c>
      <c r="P260" s="200">
        <f t="shared" si="36"/>
        <v>0.70026086084077455</v>
      </c>
      <c r="Q260" s="200">
        <f t="shared" si="37"/>
        <v>0.10815691782883508</v>
      </c>
      <c r="R260" s="200">
        <f t="shared" si="38"/>
        <v>0.16849344508918973</v>
      </c>
      <c r="S260" s="200">
        <f t="shared" si="39"/>
        <v>3.8127550204947513E-2</v>
      </c>
    </row>
    <row r="261" spans="1:19" ht="16.5" thickTop="1" thickBot="1" x14ac:dyDescent="0.3">
      <c r="A261" s="201" t="s">
        <v>271</v>
      </c>
      <c r="B261" s="284">
        <v>2778</v>
      </c>
      <c r="C261" s="202">
        <v>1940</v>
      </c>
      <c r="D261" s="203">
        <f t="shared" si="30"/>
        <v>0.69834413246940241</v>
      </c>
      <c r="E261" s="204">
        <v>2076</v>
      </c>
      <c r="F261" s="202">
        <v>1428</v>
      </c>
      <c r="G261" s="203">
        <f t="shared" si="31"/>
        <v>0.68786127167630062</v>
      </c>
      <c r="H261" s="203">
        <f t="shared" si="32"/>
        <v>0.33815028901734112</v>
      </c>
      <c r="I261" s="203">
        <f t="shared" si="33"/>
        <v>0.35854341736694684</v>
      </c>
      <c r="J261" s="205">
        <f t="shared" si="34"/>
        <v>1.0482860793101789E-2</v>
      </c>
      <c r="K261" s="206">
        <v>21614</v>
      </c>
      <c r="L261" s="202">
        <v>14294</v>
      </c>
      <c r="M261" s="203">
        <f t="shared" si="35"/>
        <v>0.66133061904321278</v>
      </c>
      <c r="N261" s="204">
        <v>16046</v>
      </c>
      <c r="O261" s="202">
        <v>10498</v>
      </c>
      <c r="P261" s="203">
        <f t="shared" si="36"/>
        <v>0.65424404836096228</v>
      </c>
      <c r="Q261" s="203">
        <f t="shared" si="37"/>
        <v>0.34700236819144958</v>
      </c>
      <c r="R261" s="203">
        <f t="shared" si="38"/>
        <v>0.36159268432082303</v>
      </c>
      <c r="S261" s="205">
        <f t="shared" si="39"/>
        <v>7.0865706822504926E-3</v>
      </c>
    </row>
    <row r="262" spans="1:19" ht="14.25" thickTop="1" x14ac:dyDescent="0.25">
      <c r="A262" s="207" t="s">
        <v>359</v>
      </c>
      <c r="B262" s="207">
        <v>2778</v>
      </c>
      <c r="C262" s="172">
        <v>1940</v>
      </c>
      <c r="D262" s="200">
        <f t="shared" si="30"/>
        <v>0.69834413246940241</v>
      </c>
      <c r="E262" s="172">
        <v>2076</v>
      </c>
      <c r="F262" s="172">
        <v>1428</v>
      </c>
      <c r="G262" s="200">
        <f t="shared" si="31"/>
        <v>0.68786127167630062</v>
      </c>
      <c r="H262" s="200">
        <f t="shared" si="32"/>
        <v>0.33815028901734112</v>
      </c>
      <c r="I262" s="200">
        <f t="shared" si="33"/>
        <v>0.35854341736694684</v>
      </c>
      <c r="J262" s="200">
        <f t="shared" si="34"/>
        <v>1.0482860793101789E-2</v>
      </c>
      <c r="K262" s="172">
        <v>21614</v>
      </c>
      <c r="L262" s="172">
        <v>14294</v>
      </c>
      <c r="M262" s="200">
        <f t="shared" si="35"/>
        <v>0.66133061904321278</v>
      </c>
      <c r="N262" s="172">
        <v>15982</v>
      </c>
      <c r="O262" s="172">
        <v>10468</v>
      </c>
      <c r="P262" s="200">
        <f t="shared" si="36"/>
        <v>0.65498686021774499</v>
      </c>
      <c r="Q262" s="200">
        <f t="shared" si="37"/>
        <v>0.35239644600175191</v>
      </c>
      <c r="R262" s="200">
        <f t="shared" si="38"/>
        <v>0.36549484142147493</v>
      </c>
      <c r="S262" s="200">
        <f t="shared" si="39"/>
        <v>6.3437588254677824E-3</v>
      </c>
    </row>
    <row r="263" spans="1:19" ht="14.25" thickBot="1" x14ac:dyDescent="0.3">
      <c r="A263" s="207" t="s">
        <v>363</v>
      </c>
      <c r="B263" s="207">
        <v>0</v>
      </c>
      <c r="C263" s="172">
        <v>0</v>
      </c>
      <c r="D263" s="200" t="str">
        <f t="shared" si="30"/>
        <v/>
      </c>
      <c r="E263" s="172">
        <v>0</v>
      </c>
      <c r="F263" s="172">
        <v>0</v>
      </c>
      <c r="G263" s="200" t="str">
        <f t="shared" si="31"/>
        <v/>
      </c>
      <c r="H263" s="200" t="str">
        <f t="shared" si="32"/>
        <v/>
      </c>
      <c r="I263" s="200" t="str">
        <f t="shared" si="33"/>
        <v/>
      </c>
      <c r="J263" s="200" t="str">
        <f t="shared" si="34"/>
        <v/>
      </c>
      <c r="K263" s="172">
        <v>0</v>
      </c>
      <c r="L263" s="172">
        <v>0</v>
      </c>
      <c r="M263" s="200" t="str">
        <f t="shared" si="35"/>
        <v/>
      </c>
      <c r="N263" s="172">
        <v>64</v>
      </c>
      <c r="O263" s="172">
        <v>30</v>
      </c>
      <c r="P263" s="200">
        <f t="shared" si="36"/>
        <v>0.46875</v>
      </c>
      <c r="Q263" s="200">
        <f t="shared" si="37"/>
        <v>-1</v>
      </c>
      <c r="R263" s="200">
        <f t="shared" si="38"/>
        <v>-1</v>
      </c>
      <c r="S263" s="200" t="str">
        <f t="shared" si="39"/>
        <v/>
      </c>
    </row>
    <row r="264" spans="1:19" ht="16.5" thickTop="1" thickBot="1" x14ac:dyDescent="0.3">
      <c r="A264" s="201" t="s">
        <v>272</v>
      </c>
      <c r="B264" s="284">
        <v>2720</v>
      </c>
      <c r="C264" s="202">
        <v>2508</v>
      </c>
      <c r="D264" s="203">
        <f t="shared" si="30"/>
        <v>0.92205882352941182</v>
      </c>
      <c r="E264" s="204">
        <v>1714</v>
      </c>
      <c r="F264" s="202">
        <v>1523</v>
      </c>
      <c r="G264" s="203">
        <f t="shared" si="31"/>
        <v>0.88856476079346558</v>
      </c>
      <c r="H264" s="203">
        <f t="shared" si="32"/>
        <v>0.58693115519253203</v>
      </c>
      <c r="I264" s="203">
        <f t="shared" si="33"/>
        <v>0.64674983585029544</v>
      </c>
      <c r="J264" s="205">
        <f t="shared" si="34"/>
        <v>3.349406273594624E-2</v>
      </c>
      <c r="K264" s="206">
        <v>18034</v>
      </c>
      <c r="L264" s="202">
        <v>15355</v>
      </c>
      <c r="M264" s="203">
        <f t="shared" si="35"/>
        <v>0.85144726627481426</v>
      </c>
      <c r="N264" s="204">
        <v>12585</v>
      </c>
      <c r="O264" s="202">
        <v>10463</v>
      </c>
      <c r="P264" s="203">
        <f t="shared" si="36"/>
        <v>0.83138657131505755</v>
      </c>
      <c r="Q264" s="203">
        <f t="shared" si="37"/>
        <v>0.43297576479936439</v>
      </c>
      <c r="R264" s="203">
        <f t="shared" si="38"/>
        <v>0.46755232724839901</v>
      </c>
      <c r="S264" s="205">
        <f t="shared" si="39"/>
        <v>2.0060694959756709E-2</v>
      </c>
    </row>
    <row r="265" spans="1:19" ht="15" thickTop="1" thickBot="1" x14ac:dyDescent="0.3">
      <c r="A265" s="207" t="s">
        <v>360</v>
      </c>
      <c r="B265" s="207">
        <v>2720</v>
      </c>
      <c r="C265" s="172">
        <v>2508</v>
      </c>
      <c r="D265" s="200">
        <f t="shared" ref="D265:D328" si="40">IFERROR(C265/B265,"")</f>
        <v>0.92205882352941182</v>
      </c>
      <c r="E265" s="172">
        <v>1714</v>
      </c>
      <c r="F265" s="172">
        <v>1523</v>
      </c>
      <c r="G265" s="200">
        <f t="shared" ref="G265:G328" si="41">IFERROR(F265/E265,"")</f>
        <v>0.88856476079346558</v>
      </c>
      <c r="H265" s="200">
        <f t="shared" ref="H265:H328" si="42">IFERROR(B265/E265-1,"")</f>
        <v>0.58693115519253203</v>
      </c>
      <c r="I265" s="200">
        <f t="shared" ref="I265:I328" si="43">IFERROR(C265/F265-1,"")</f>
        <v>0.64674983585029544</v>
      </c>
      <c r="J265" s="200">
        <f t="shared" ref="J265:J328" si="44">IFERROR(D265-G265,"")</f>
        <v>3.349406273594624E-2</v>
      </c>
      <c r="K265" s="172">
        <v>18034</v>
      </c>
      <c r="L265" s="172">
        <v>15355</v>
      </c>
      <c r="M265" s="200">
        <f t="shared" ref="M265:M328" si="45">IFERROR(L265/K265,"")</f>
        <v>0.85144726627481426</v>
      </c>
      <c r="N265" s="172">
        <v>12585</v>
      </c>
      <c r="O265" s="172">
        <v>10463</v>
      </c>
      <c r="P265" s="200">
        <f t="shared" ref="P265:P328" si="46">IFERROR(O265/N265,"")</f>
        <v>0.83138657131505755</v>
      </c>
      <c r="Q265" s="200">
        <f t="shared" ref="Q265:Q328" si="47">IFERROR(K265/N265-1,"")</f>
        <v>0.43297576479936439</v>
      </c>
      <c r="R265" s="200">
        <f t="shared" ref="R265:R328" si="48">IFERROR(L265/O265-1,"")</f>
        <v>0.46755232724839901</v>
      </c>
      <c r="S265" s="200">
        <f t="shared" ref="S265:S328" si="49">IFERROR(M265-P265,"")</f>
        <v>2.0060694959756709E-2</v>
      </c>
    </row>
    <row r="266" spans="1:19" ht="16.5" thickTop="1" thickBot="1" x14ac:dyDescent="0.3">
      <c r="A266" s="201" t="s">
        <v>273</v>
      </c>
      <c r="B266" s="284">
        <v>2495</v>
      </c>
      <c r="C266" s="202">
        <v>2373</v>
      </c>
      <c r="D266" s="203">
        <f t="shared" si="40"/>
        <v>0.95110220440881765</v>
      </c>
      <c r="E266" s="204">
        <v>1248</v>
      </c>
      <c r="F266" s="202">
        <v>1143</v>
      </c>
      <c r="G266" s="203">
        <f t="shared" si="41"/>
        <v>0.91586538461538458</v>
      </c>
      <c r="H266" s="203">
        <f t="shared" si="42"/>
        <v>0.99919871794871784</v>
      </c>
      <c r="I266" s="203">
        <f t="shared" si="43"/>
        <v>1.0761154855643045</v>
      </c>
      <c r="J266" s="205">
        <f t="shared" si="44"/>
        <v>3.5236819793433072E-2</v>
      </c>
      <c r="K266" s="206">
        <v>13273</v>
      </c>
      <c r="L266" s="202">
        <v>11585</v>
      </c>
      <c r="M266" s="203">
        <f t="shared" si="45"/>
        <v>0.87282453100278756</v>
      </c>
      <c r="N266" s="204">
        <v>9840</v>
      </c>
      <c r="O266" s="202">
        <v>7976</v>
      </c>
      <c r="P266" s="203">
        <f t="shared" si="46"/>
        <v>0.81056910569105689</v>
      </c>
      <c r="Q266" s="203">
        <f t="shared" si="47"/>
        <v>0.34888211382113821</v>
      </c>
      <c r="R266" s="203">
        <f t="shared" si="48"/>
        <v>0.45248244734202614</v>
      </c>
      <c r="S266" s="205">
        <f t="shared" si="49"/>
        <v>6.2255425311730672E-2</v>
      </c>
    </row>
    <row r="267" spans="1:19" ht="15" thickTop="1" thickBot="1" x14ac:dyDescent="0.3">
      <c r="A267" s="207" t="s">
        <v>360</v>
      </c>
      <c r="B267" s="207">
        <v>2495</v>
      </c>
      <c r="C267" s="172">
        <v>2373</v>
      </c>
      <c r="D267" s="200">
        <f t="shared" si="40"/>
        <v>0.95110220440881765</v>
      </c>
      <c r="E267" s="172">
        <v>1248</v>
      </c>
      <c r="F267" s="172">
        <v>1143</v>
      </c>
      <c r="G267" s="200">
        <f t="shared" si="41"/>
        <v>0.91586538461538458</v>
      </c>
      <c r="H267" s="200">
        <f t="shared" si="42"/>
        <v>0.99919871794871784</v>
      </c>
      <c r="I267" s="200">
        <f t="shared" si="43"/>
        <v>1.0761154855643045</v>
      </c>
      <c r="J267" s="200">
        <f t="shared" si="44"/>
        <v>3.5236819793433072E-2</v>
      </c>
      <c r="K267" s="172">
        <v>13273</v>
      </c>
      <c r="L267" s="172">
        <v>11585</v>
      </c>
      <c r="M267" s="200">
        <f t="shared" si="45"/>
        <v>0.87282453100278756</v>
      </c>
      <c r="N267" s="172">
        <v>9840</v>
      </c>
      <c r="O267" s="172">
        <v>7976</v>
      </c>
      <c r="P267" s="200">
        <f t="shared" si="46"/>
        <v>0.81056910569105689</v>
      </c>
      <c r="Q267" s="200">
        <f t="shared" si="47"/>
        <v>0.34888211382113821</v>
      </c>
      <c r="R267" s="200">
        <f t="shared" si="48"/>
        <v>0.45248244734202614</v>
      </c>
      <c r="S267" s="200">
        <f t="shared" si="49"/>
        <v>6.2255425311730672E-2</v>
      </c>
    </row>
    <row r="268" spans="1:19" ht="16.5" thickTop="1" thickBot="1" x14ac:dyDescent="0.3">
      <c r="A268" s="201" t="s">
        <v>274</v>
      </c>
      <c r="B268" s="284">
        <v>2478</v>
      </c>
      <c r="C268" s="202">
        <v>1877</v>
      </c>
      <c r="D268" s="203">
        <f t="shared" si="40"/>
        <v>0.75746569814366427</v>
      </c>
      <c r="E268" s="204">
        <v>1590</v>
      </c>
      <c r="F268" s="202">
        <v>950</v>
      </c>
      <c r="G268" s="203">
        <f t="shared" si="41"/>
        <v>0.59748427672955973</v>
      </c>
      <c r="H268" s="203">
        <f t="shared" si="42"/>
        <v>0.55849056603773595</v>
      </c>
      <c r="I268" s="203">
        <f t="shared" si="43"/>
        <v>0.97578947368421054</v>
      </c>
      <c r="J268" s="205">
        <f t="shared" si="44"/>
        <v>0.15998142141410454</v>
      </c>
      <c r="K268" s="206">
        <v>15141</v>
      </c>
      <c r="L268" s="202">
        <v>10500</v>
      </c>
      <c r="M268" s="203">
        <f t="shared" si="45"/>
        <v>0.69348127600554788</v>
      </c>
      <c r="N268" s="204">
        <v>11286</v>
      </c>
      <c r="O268" s="202">
        <v>6478</v>
      </c>
      <c r="P268" s="203">
        <f t="shared" si="46"/>
        <v>0.57398546872231082</v>
      </c>
      <c r="Q268" s="203">
        <f t="shared" si="47"/>
        <v>0.3415736310473152</v>
      </c>
      <c r="R268" s="203">
        <f t="shared" si="48"/>
        <v>0.6208706390861376</v>
      </c>
      <c r="S268" s="205">
        <f t="shared" si="49"/>
        <v>0.11949580728323705</v>
      </c>
    </row>
    <row r="269" spans="1:19" ht="14.25" thickTop="1" x14ac:dyDescent="0.25">
      <c r="A269" s="207" t="s">
        <v>359</v>
      </c>
      <c r="B269" s="207">
        <v>2478</v>
      </c>
      <c r="C269" s="172">
        <v>1877</v>
      </c>
      <c r="D269" s="200">
        <f t="shared" si="40"/>
        <v>0.75746569814366427</v>
      </c>
      <c r="E269" s="172">
        <v>1590</v>
      </c>
      <c r="F269" s="172">
        <v>950</v>
      </c>
      <c r="G269" s="200">
        <f t="shared" si="41"/>
        <v>0.59748427672955973</v>
      </c>
      <c r="H269" s="200">
        <f t="shared" si="42"/>
        <v>0.55849056603773595</v>
      </c>
      <c r="I269" s="200">
        <f t="shared" si="43"/>
        <v>0.97578947368421054</v>
      </c>
      <c r="J269" s="200">
        <f t="shared" si="44"/>
        <v>0.15998142141410454</v>
      </c>
      <c r="K269" s="172">
        <v>15141</v>
      </c>
      <c r="L269" s="172">
        <v>10500</v>
      </c>
      <c r="M269" s="200">
        <f t="shared" si="45"/>
        <v>0.69348127600554788</v>
      </c>
      <c r="N269" s="172">
        <v>10732</v>
      </c>
      <c r="O269" s="172">
        <v>6319</v>
      </c>
      <c r="P269" s="200">
        <f t="shared" si="46"/>
        <v>0.5887998509131569</v>
      </c>
      <c r="Q269" s="200">
        <f t="shared" si="47"/>
        <v>0.41082743197912786</v>
      </c>
      <c r="R269" s="200">
        <f t="shared" si="48"/>
        <v>0.66165532520968506</v>
      </c>
      <c r="S269" s="200">
        <f t="shared" si="49"/>
        <v>0.10468142509239098</v>
      </c>
    </row>
    <row r="270" spans="1:19" x14ac:dyDescent="0.25">
      <c r="A270" s="207" t="s">
        <v>99</v>
      </c>
      <c r="B270" s="207">
        <v>0</v>
      </c>
      <c r="C270" s="172">
        <v>0</v>
      </c>
      <c r="D270" s="200" t="str">
        <f t="shared" si="40"/>
        <v/>
      </c>
      <c r="E270" s="172">
        <v>0</v>
      </c>
      <c r="F270" s="172">
        <v>0</v>
      </c>
      <c r="G270" s="200" t="str">
        <f t="shared" si="41"/>
        <v/>
      </c>
      <c r="H270" s="200" t="str">
        <f t="shared" si="42"/>
        <v/>
      </c>
      <c r="I270" s="200" t="str">
        <f t="shared" si="43"/>
        <v/>
      </c>
      <c r="J270" s="200" t="str">
        <f t="shared" si="44"/>
        <v/>
      </c>
      <c r="K270" s="172">
        <v>0</v>
      </c>
      <c r="L270" s="172">
        <v>0</v>
      </c>
      <c r="M270" s="200" t="str">
        <f t="shared" si="45"/>
        <v/>
      </c>
      <c r="N270" s="172">
        <v>288</v>
      </c>
      <c r="O270" s="172">
        <v>86</v>
      </c>
      <c r="P270" s="200">
        <f t="shared" si="46"/>
        <v>0.2986111111111111</v>
      </c>
      <c r="Q270" s="200">
        <f t="shared" si="47"/>
        <v>-1</v>
      </c>
      <c r="R270" s="200">
        <f t="shared" si="48"/>
        <v>-1</v>
      </c>
      <c r="S270" s="200" t="str">
        <f t="shared" si="49"/>
        <v/>
      </c>
    </row>
    <row r="271" spans="1:19" x14ac:dyDescent="0.25">
      <c r="A271" s="207" t="s">
        <v>363</v>
      </c>
      <c r="B271" s="207">
        <v>0</v>
      </c>
      <c r="C271" s="172">
        <v>0</v>
      </c>
      <c r="D271" s="200" t="str">
        <f t="shared" si="40"/>
        <v/>
      </c>
      <c r="E271" s="172">
        <v>0</v>
      </c>
      <c r="F271" s="172">
        <v>0</v>
      </c>
      <c r="G271" s="200" t="str">
        <f t="shared" si="41"/>
        <v/>
      </c>
      <c r="H271" s="200" t="str">
        <f t="shared" si="42"/>
        <v/>
      </c>
      <c r="I271" s="200" t="str">
        <f t="shared" si="43"/>
        <v/>
      </c>
      <c r="J271" s="200" t="str">
        <f t="shared" si="44"/>
        <v/>
      </c>
      <c r="K271" s="172">
        <v>0</v>
      </c>
      <c r="L271" s="172">
        <v>0</v>
      </c>
      <c r="M271" s="200" t="str">
        <f t="shared" si="45"/>
        <v/>
      </c>
      <c r="N271" s="172">
        <v>116</v>
      </c>
      <c r="O271" s="172">
        <v>73</v>
      </c>
      <c r="P271" s="200">
        <f t="shared" si="46"/>
        <v>0.62931034482758619</v>
      </c>
      <c r="Q271" s="200">
        <f t="shared" si="47"/>
        <v>-1</v>
      </c>
      <c r="R271" s="200">
        <f t="shared" si="48"/>
        <v>-1</v>
      </c>
      <c r="S271" s="200" t="str">
        <f t="shared" si="49"/>
        <v/>
      </c>
    </row>
    <row r="272" spans="1:19" ht="14.25" thickBot="1" x14ac:dyDescent="0.3">
      <c r="A272" s="207" t="s">
        <v>84</v>
      </c>
      <c r="B272" s="207">
        <v>0</v>
      </c>
      <c r="C272" s="172">
        <v>0</v>
      </c>
      <c r="D272" s="200" t="str">
        <f t="shared" si="40"/>
        <v/>
      </c>
      <c r="E272" s="172">
        <v>0</v>
      </c>
      <c r="F272" s="172">
        <v>0</v>
      </c>
      <c r="G272" s="200" t="str">
        <f t="shared" si="41"/>
        <v/>
      </c>
      <c r="H272" s="200" t="str">
        <f t="shared" si="42"/>
        <v/>
      </c>
      <c r="I272" s="200" t="str">
        <f t="shared" si="43"/>
        <v/>
      </c>
      <c r="J272" s="200" t="str">
        <f t="shared" si="44"/>
        <v/>
      </c>
      <c r="K272" s="172">
        <v>0</v>
      </c>
      <c r="L272" s="172">
        <v>0</v>
      </c>
      <c r="M272" s="200" t="str">
        <f t="shared" si="45"/>
        <v/>
      </c>
      <c r="N272" s="172">
        <v>150</v>
      </c>
      <c r="O272" s="172">
        <v>0</v>
      </c>
      <c r="P272" s="200">
        <f t="shared" si="46"/>
        <v>0</v>
      </c>
      <c r="Q272" s="200">
        <f t="shared" si="47"/>
        <v>-1</v>
      </c>
      <c r="R272" s="200" t="str">
        <f t="shared" si="48"/>
        <v/>
      </c>
      <c r="S272" s="200" t="str">
        <f t="shared" si="49"/>
        <v/>
      </c>
    </row>
    <row r="273" spans="1:19" ht="16.5" thickTop="1" thickBot="1" x14ac:dyDescent="0.3">
      <c r="A273" s="201" t="s">
        <v>275</v>
      </c>
      <c r="B273" s="284">
        <v>2414</v>
      </c>
      <c r="C273" s="202">
        <v>1780</v>
      </c>
      <c r="D273" s="203">
        <f t="shared" si="40"/>
        <v>0.73736536868268432</v>
      </c>
      <c r="E273" s="204">
        <v>1500</v>
      </c>
      <c r="F273" s="202">
        <v>1081</v>
      </c>
      <c r="G273" s="203">
        <f t="shared" si="41"/>
        <v>0.72066666666666668</v>
      </c>
      <c r="H273" s="203">
        <f t="shared" si="42"/>
        <v>0.60933333333333328</v>
      </c>
      <c r="I273" s="203">
        <f t="shared" si="43"/>
        <v>0.64662349676225728</v>
      </c>
      <c r="J273" s="205">
        <f t="shared" si="44"/>
        <v>1.6698702016017641E-2</v>
      </c>
      <c r="K273" s="206">
        <v>18316</v>
      </c>
      <c r="L273" s="202">
        <v>12787</v>
      </c>
      <c r="M273" s="203">
        <f t="shared" si="45"/>
        <v>0.69813278008298751</v>
      </c>
      <c r="N273" s="204">
        <v>11894</v>
      </c>
      <c r="O273" s="202">
        <v>8333</v>
      </c>
      <c r="P273" s="203">
        <f t="shared" si="46"/>
        <v>0.70060534723389944</v>
      </c>
      <c r="Q273" s="203">
        <f t="shared" si="47"/>
        <v>0.53993610223642174</v>
      </c>
      <c r="R273" s="203">
        <f t="shared" si="48"/>
        <v>0.53450138005520231</v>
      </c>
      <c r="S273" s="205">
        <f t="shared" si="49"/>
        <v>-2.4725671509119307E-3</v>
      </c>
    </row>
    <row r="274" spans="1:19" ht="15" thickTop="1" thickBot="1" x14ac:dyDescent="0.3">
      <c r="A274" s="207" t="s">
        <v>359</v>
      </c>
      <c r="B274" s="207">
        <v>2414</v>
      </c>
      <c r="C274" s="172">
        <v>1780</v>
      </c>
      <c r="D274" s="200">
        <f t="shared" si="40"/>
        <v>0.73736536868268432</v>
      </c>
      <c r="E274" s="172">
        <v>1500</v>
      </c>
      <c r="F274" s="172">
        <v>1081</v>
      </c>
      <c r="G274" s="200">
        <f t="shared" si="41"/>
        <v>0.72066666666666668</v>
      </c>
      <c r="H274" s="200">
        <f t="shared" si="42"/>
        <v>0.60933333333333328</v>
      </c>
      <c r="I274" s="200">
        <f t="shared" si="43"/>
        <v>0.64662349676225728</v>
      </c>
      <c r="J274" s="200">
        <f t="shared" si="44"/>
        <v>1.6698702016017641E-2</v>
      </c>
      <c r="K274" s="172">
        <v>18316</v>
      </c>
      <c r="L274" s="172">
        <v>12787</v>
      </c>
      <c r="M274" s="200">
        <f t="shared" si="45"/>
        <v>0.69813278008298751</v>
      </c>
      <c r="N274" s="172">
        <v>11894</v>
      </c>
      <c r="O274" s="172">
        <v>8333</v>
      </c>
      <c r="P274" s="200">
        <f t="shared" si="46"/>
        <v>0.70060534723389944</v>
      </c>
      <c r="Q274" s="200">
        <f t="shared" si="47"/>
        <v>0.53993610223642174</v>
      </c>
      <c r="R274" s="200">
        <f t="shared" si="48"/>
        <v>0.53450138005520231</v>
      </c>
      <c r="S274" s="200">
        <f t="shared" si="49"/>
        <v>-2.4725671509119307E-3</v>
      </c>
    </row>
    <row r="275" spans="1:19" ht="16.5" thickTop="1" thickBot="1" x14ac:dyDescent="0.3">
      <c r="A275" s="201" t="s">
        <v>276</v>
      </c>
      <c r="B275" s="284">
        <v>2398</v>
      </c>
      <c r="C275" s="202">
        <v>1523</v>
      </c>
      <c r="D275" s="203">
        <f t="shared" si="40"/>
        <v>0.63511259382819019</v>
      </c>
      <c r="E275" s="204">
        <v>0</v>
      </c>
      <c r="F275" s="202">
        <v>0</v>
      </c>
      <c r="G275" s="203" t="str">
        <f t="shared" si="41"/>
        <v/>
      </c>
      <c r="H275" s="203" t="str">
        <f t="shared" si="42"/>
        <v/>
      </c>
      <c r="I275" s="203" t="str">
        <f t="shared" si="43"/>
        <v/>
      </c>
      <c r="J275" s="205" t="str">
        <f t="shared" si="44"/>
        <v/>
      </c>
      <c r="K275" s="206">
        <v>9597</v>
      </c>
      <c r="L275" s="202">
        <v>7370</v>
      </c>
      <c r="M275" s="203">
        <f t="shared" si="45"/>
        <v>0.76794831718245282</v>
      </c>
      <c r="N275" s="204">
        <v>1649</v>
      </c>
      <c r="O275" s="202">
        <v>1096</v>
      </c>
      <c r="P275" s="203">
        <f t="shared" si="46"/>
        <v>0.66464523953911459</v>
      </c>
      <c r="Q275" s="203">
        <f t="shared" si="47"/>
        <v>4.8198908429351119</v>
      </c>
      <c r="R275" s="203">
        <f t="shared" si="48"/>
        <v>5.7244525547445253</v>
      </c>
      <c r="S275" s="205">
        <f t="shared" si="49"/>
        <v>0.10330307764333824</v>
      </c>
    </row>
    <row r="276" spans="1:19" ht="15" thickTop="1" thickBot="1" x14ac:dyDescent="0.3">
      <c r="A276" s="207" t="s">
        <v>84</v>
      </c>
      <c r="B276" s="207">
        <v>2398</v>
      </c>
      <c r="C276" s="172">
        <v>1523</v>
      </c>
      <c r="D276" s="200">
        <f t="shared" si="40"/>
        <v>0.63511259382819019</v>
      </c>
      <c r="E276" s="172">
        <v>0</v>
      </c>
      <c r="F276" s="172">
        <v>0</v>
      </c>
      <c r="G276" s="200" t="str">
        <f t="shared" si="41"/>
        <v/>
      </c>
      <c r="H276" s="200" t="str">
        <f t="shared" si="42"/>
        <v/>
      </c>
      <c r="I276" s="200" t="str">
        <f t="shared" si="43"/>
        <v/>
      </c>
      <c r="J276" s="200" t="str">
        <f t="shared" si="44"/>
        <v/>
      </c>
      <c r="K276" s="172">
        <v>9597</v>
      </c>
      <c r="L276" s="172">
        <v>7370</v>
      </c>
      <c r="M276" s="200">
        <f t="shared" si="45"/>
        <v>0.76794831718245282</v>
      </c>
      <c r="N276" s="172">
        <v>1649</v>
      </c>
      <c r="O276" s="172">
        <v>1096</v>
      </c>
      <c r="P276" s="200">
        <f t="shared" si="46"/>
        <v>0.66464523953911459</v>
      </c>
      <c r="Q276" s="200">
        <f t="shared" si="47"/>
        <v>4.8198908429351119</v>
      </c>
      <c r="R276" s="200">
        <f t="shared" si="48"/>
        <v>5.7244525547445253</v>
      </c>
      <c r="S276" s="200">
        <f t="shared" si="49"/>
        <v>0.10330307764333824</v>
      </c>
    </row>
    <row r="277" spans="1:19" ht="16.5" thickTop="1" thickBot="1" x14ac:dyDescent="0.3">
      <c r="A277" s="201" t="s">
        <v>277</v>
      </c>
      <c r="B277" s="284">
        <v>2310</v>
      </c>
      <c r="C277" s="202">
        <v>1537</v>
      </c>
      <c r="D277" s="203">
        <f t="shared" si="40"/>
        <v>0.66536796536796539</v>
      </c>
      <c r="E277" s="204">
        <v>0</v>
      </c>
      <c r="F277" s="202">
        <v>0</v>
      </c>
      <c r="G277" s="203" t="str">
        <f t="shared" si="41"/>
        <v/>
      </c>
      <c r="H277" s="203" t="str">
        <f t="shared" si="42"/>
        <v/>
      </c>
      <c r="I277" s="203" t="str">
        <f t="shared" si="43"/>
        <v/>
      </c>
      <c r="J277" s="205" t="str">
        <f t="shared" si="44"/>
        <v/>
      </c>
      <c r="K277" s="206">
        <v>16040</v>
      </c>
      <c r="L277" s="202">
        <v>9682</v>
      </c>
      <c r="M277" s="203">
        <f t="shared" si="45"/>
        <v>0.6036159600997506</v>
      </c>
      <c r="N277" s="204">
        <v>0</v>
      </c>
      <c r="O277" s="202">
        <v>0</v>
      </c>
      <c r="P277" s="203" t="str">
        <f t="shared" si="46"/>
        <v/>
      </c>
      <c r="Q277" s="203" t="str">
        <f t="shared" si="47"/>
        <v/>
      </c>
      <c r="R277" s="203" t="str">
        <f t="shared" si="48"/>
        <v/>
      </c>
      <c r="S277" s="205" t="str">
        <f t="shared" si="49"/>
        <v/>
      </c>
    </row>
    <row r="278" spans="1:19" ht="15" thickTop="1" thickBot="1" x14ac:dyDescent="0.3">
      <c r="A278" s="207" t="s">
        <v>359</v>
      </c>
      <c r="B278" s="207">
        <v>2310</v>
      </c>
      <c r="C278" s="172">
        <v>1537</v>
      </c>
      <c r="D278" s="200">
        <f t="shared" si="40"/>
        <v>0.66536796536796539</v>
      </c>
      <c r="E278" s="172">
        <v>0</v>
      </c>
      <c r="F278" s="172">
        <v>0</v>
      </c>
      <c r="G278" s="200" t="str">
        <f t="shared" si="41"/>
        <v/>
      </c>
      <c r="H278" s="200" t="str">
        <f t="shared" si="42"/>
        <v/>
      </c>
      <c r="I278" s="200" t="str">
        <f t="shared" si="43"/>
        <v/>
      </c>
      <c r="J278" s="200" t="str">
        <f t="shared" si="44"/>
        <v/>
      </c>
      <c r="K278" s="172">
        <v>16040</v>
      </c>
      <c r="L278" s="172">
        <v>9682</v>
      </c>
      <c r="M278" s="200">
        <f t="shared" si="45"/>
        <v>0.6036159600997506</v>
      </c>
      <c r="N278" s="172">
        <v>0</v>
      </c>
      <c r="O278" s="172">
        <v>0</v>
      </c>
      <c r="P278" s="200" t="str">
        <f t="shared" si="46"/>
        <v/>
      </c>
      <c r="Q278" s="200" t="str">
        <f t="shared" si="47"/>
        <v/>
      </c>
      <c r="R278" s="200" t="str">
        <f t="shared" si="48"/>
        <v/>
      </c>
      <c r="S278" s="200" t="str">
        <f t="shared" si="49"/>
        <v/>
      </c>
    </row>
    <row r="279" spans="1:19" ht="16.5" thickTop="1" thickBot="1" x14ac:dyDescent="0.3">
      <c r="A279" s="201" t="s">
        <v>278</v>
      </c>
      <c r="B279" s="284">
        <v>2298</v>
      </c>
      <c r="C279" s="202">
        <v>2284</v>
      </c>
      <c r="D279" s="203">
        <f t="shared" si="40"/>
        <v>0.99390774586597042</v>
      </c>
      <c r="E279" s="204">
        <v>1327</v>
      </c>
      <c r="F279" s="202">
        <v>1263</v>
      </c>
      <c r="G279" s="203">
        <f t="shared" si="41"/>
        <v>0.95177091183119822</v>
      </c>
      <c r="H279" s="203">
        <f t="shared" si="42"/>
        <v>0.73172569706103996</v>
      </c>
      <c r="I279" s="203">
        <f t="shared" si="43"/>
        <v>0.80839271575613614</v>
      </c>
      <c r="J279" s="205">
        <f t="shared" si="44"/>
        <v>4.2136834034772197E-2</v>
      </c>
      <c r="K279" s="206">
        <v>22583</v>
      </c>
      <c r="L279" s="202">
        <v>21422</v>
      </c>
      <c r="M279" s="203">
        <f t="shared" si="45"/>
        <v>0.94858964707966165</v>
      </c>
      <c r="N279" s="204">
        <v>18445</v>
      </c>
      <c r="O279" s="202">
        <v>17714</v>
      </c>
      <c r="P279" s="203">
        <f t="shared" si="46"/>
        <v>0.96036866359447004</v>
      </c>
      <c r="Q279" s="203">
        <f t="shared" si="47"/>
        <v>0.2243426402819193</v>
      </c>
      <c r="R279" s="203">
        <f t="shared" si="48"/>
        <v>0.20932595687027211</v>
      </c>
      <c r="S279" s="205">
        <f t="shared" si="49"/>
        <v>-1.1779016514808394E-2</v>
      </c>
    </row>
    <row r="280" spans="1:19" ht="15" thickTop="1" thickBot="1" x14ac:dyDescent="0.3">
      <c r="A280" s="207" t="s">
        <v>360</v>
      </c>
      <c r="B280" s="207">
        <v>2298</v>
      </c>
      <c r="C280" s="172">
        <v>2284</v>
      </c>
      <c r="D280" s="200">
        <f t="shared" si="40"/>
        <v>0.99390774586597042</v>
      </c>
      <c r="E280" s="172">
        <v>1327</v>
      </c>
      <c r="F280" s="172">
        <v>1263</v>
      </c>
      <c r="G280" s="200">
        <f t="shared" si="41"/>
        <v>0.95177091183119822</v>
      </c>
      <c r="H280" s="200">
        <f t="shared" si="42"/>
        <v>0.73172569706103996</v>
      </c>
      <c r="I280" s="200">
        <f t="shared" si="43"/>
        <v>0.80839271575613614</v>
      </c>
      <c r="J280" s="200">
        <f t="shared" si="44"/>
        <v>4.2136834034772197E-2</v>
      </c>
      <c r="K280" s="172">
        <v>22583</v>
      </c>
      <c r="L280" s="172">
        <v>21422</v>
      </c>
      <c r="M280" s="200">
        <f t="shared" si="45"/>
        <v>0.94858964707966165</v>
      </c>
      <c r="N280" s="172">
        <v>18445</v>
      </c>
      <c r="O280" s="172">
        <v>17714</v>
      </c>
      <c r="P280" s="200">
        <f t="shared" si="46"/>
        <v>0.96036866359447004</v>
      </c>
      <c r="Q280" s="200">
        <f t="shared" si="47"/>
        <v>0.2243426402819193</v>
      </c>
      <c r="R280" s="200">
        <f t="shared" si="48"/>
        <v>0.20932595687027211</v>
      </c>
      <c r="S280" s="200">
        <f t="shared" si="49"/>
        <v>-1.1779016514808394E-2</v>
      </c>
    </row>
    <row r="281" spans="1:19" ht="16.5" thickTop="1" thickBot="1" x14ac:dyDescent="0.3">
      <c r="A281" s="201" t="s">
        <v>279</v>
      </c>
      <c r="B281" s="284">
        <v>2146</v>
      </c>
      <c r="C281" s="202">
        <v>1982</v>
      </c>
      <c r="D281" s="203">
        <f t="shared" si="40"/>
        <v>0.92357875116495802</v>
      </c>
      <c r="E281" s="204">
        <v>3646</v>
      </c>
      <c r="F281" s="202">
        <v>3253</v>
      </c>
      <c r="G281" s="203">
        <f t="shared" si="41"/>
        <v>0.89221064179923204</v>
      </c>
      <c r="H281" s="203">
        <f t="shared" si="42"/>
        <v>-0.41140976412506858</v>
      </c>
      <c r="I281" s="203">
        <f t="shared" si="43"/>
        <v>-0.3907162619120812</v>
      </c>
      <c r="J281" s="205">
        <f t="shared" si="44"/>
        <v>3.1368109365725982E-2</v>
      </c>
      <c r="K281" s="206">
        <v>17624</v>
      </c>
      <c r="L281" s="202">
        <v>14745</v>
      </c>
      <c r="M281" s="203">
        <f t="shared" si="45"/>
        <v>0.83664321379936446</v>
      </c>
      <c r="N281" s="204">
        <v>23055</v>
      </c>
      <c r="O281" s="202">
        <v>18242</v>
      </c>
      <c r="P281" s="203">
        <f t="shared" si="46"/>
        <v>0.79123834309260466</v>
      </c>
      <c r="Q281" s="203">
        <f t="shared" si="47"/>
        <v>-0.23556712209932773</v>
      </c>
      <c r="R281" s="203">
        <f t="shared" si="48"/>
        <v>-0.19170047143953517</v>
      </c>
      <c r="S281" s="205">
        <f t="shared" si="49"/>
        <v>4.5404870706759803E-2</v>
      </c>
    </row>
    <row r="282" spans="1:19" ht="14.25" thickTop="1" x14ac:dyDescent="0.25">
      <c r="A282" s="207" t="s">
        <v>360</v>
      </c>
      <c r="B282" s="207">
        <v>2146</v>
      </c>
      <c r="C282" s="172">
        <v>1982</v>
      </c>
      <c r="D282" s="200">
        <f t="shared" si="40"/>
        <v>0.92357875116495802</v>
      </c>
      <c r="E282" s="172">
        <v>2112</v>
      </c>
      <c r="F282" s="172">
        <v>1869</v>
      </c>
      <c r="G282" s="200">
        <f t="shared" si="41"/>
        <v>0.88494318181818177</v>
      </c>
      <c r="H282" s="200">
        <f t="shared" si="42"/>
        <v>1.6098484848484862E-2</v>
      </c>
      <c r="I282" s="200">
        <f t="shared" si="43"/>
        <v>6.0460139111824462E-2</v>
      </c>
      <c r="J282" s="200">
        <f t="shared" si="44"/>
        <v>3.8635569346776255E-2</v>
      </c>
      <c r="K282" s="172">
        <v>14328</v>
      </c>
      <c r="L282" s="172">
        <v>12054</v>
      </c>
      <c r="M282" s="200">
        <f t="shared" si="45"/>
        <v>0.84128978224455608</v>
      </c>
      <c r="N282" s="172">
        <v>14775</v>
      </c>
      <c r="O282" s="172">
        <v>11548</v>
      </c>
      <c r="P282" s="200">
        <f t="shared" si="46"/>
        <v>0.78159052453468703</v>
      </c>
      <c r="Q282" s="200">
        <f t="shared" si="47"/>
        <v>-3.0253807106598973E-2</v>
      </c>
      <c r="R282" s="200">
        <f t="shared" si="48"/>
        <v>4.3817111188084512E-2</v>
      </c>
      <c r="S282" s="200">
        <f t="shared" si="49"/>
        <v>5.9699257709869058E-2</v>
      </c>
    </row>
    <row r="283" spans="1:19" ht="14.25" thickBot="1" x14ac:dyDescent="0.3">
      <c r="A283" s="207" t="s">
        <v>363</v>
      </c>
      <c r="B283" s="207">
        <v>0</v>
      </c>
      <c r="C283" s="172">
        <v>0</v>
      </c>
      <c r="D283" s="200" t="str">
        <f t="shared" si="40"/>
        <v/>
      </c>
      <c r="E283" s="172">
        <v>1534</v>
      </c>
      <c r="F283" s="172">
        <v>1384</v>
      </c>
      <c r="G283" s="200">
        <f t="shared" si="41"/>
        <v>0.90221642764015642</v>
      </c>
      <c r="H283" s="200">
        <f t="shared" si="42"/>
        <v>-1</v>
      </c>
      <c r="I283" s="200">
        <f t="shared" si="43"/>
        <v>-1</v>
      </c>
      <c r="J283" s="200" t="str">
        <f t="shared" si="44"/>
        <v/>
      </c>
      <c r="K283" s="172">
        <v>3296</v>
      </c>
      <c r="L283" s="172">
        <v>2691</v>
      </c>
      <c r="M283" s="200">
        <f t="shared" si="45"/>
        <v>0.81644417475728159</v>
      </c>
      <c r="N283" s="172">
        <v>8280</v>
      </c>
      <c r="O283" s="172">
        <v>6694</v>
      </c>
      <c r="P283" s="200">
        <f t="shared" si="46"/>
        <v>0.80845410628019321</v>
      </c>
      <c r="Q283" s="200">
        <f t="shared" si="47"/>
        <v>-0.60193236714975851</v>
      </c>
      <c r="R283" s="200">
        <f t="shared" si="48"/>
        <v>-0.59799820734986553</v>
      </c>
      <c r="S283" s="200">
        <f t="shared" si="49"/>
        <v>7.9900684770883856E-3</v>
      </c>
    </row>
    <row r="284" spans="1:19" ht="16.5" thickTop="1" thickBot="1" x14ac:dyDescent="0.3">
      <c r="A284" s="201" t="s">
        <v>280</v>
      </c>
      <c r="B284" s="284">
        <v>2135</v>
      </c>
      <c r="C284" s="202">
        <v>1997</v>
      </c>
      <c r="D284" s="203">
        <f t="shared" si="40"/>
        <v>0.93536299765807962</v>
      </c>
      <c r="E284" s="204">
        <v>1328</v>
      </c>
      <c r="F284" s="202">
        <v>1064</v>
      </c>
      <c r="G284" s="203">
        <f t="shared" si="41"/>
        <v>0.8012048192771084</v>
      </c>
      <c r="H284" s="203">
        <f t="shared" si="42"/>
        <v>0.60768072289156616</v>
      </c>
      <c r="I284" s="203">
        <f t="shared" si="43"/>
        <v>0.87687969924812026</v>
      </c>
      <c r="J284" s="205">
        <f t="shared" si="44"/>
        <v>0.13415817838097122</v>
      </c>
      <c r="K284" s="206">
        <v>15948</v>
      </c>
      <c r="L284" s="202">
        <v>13920</v>
      </c>
      <c r="M284" s="203">
        <f t="shared" si="45"/>
        <v>0.87283671933784801</v>
      </c>
      <c r="N284" s="204">
        <v>9940</v>
      </c>
      <c r="O284" s="202">
        <v>8227</v>
      </c>
      <c r="P284" s="203">
        <f t="shared" si="46"/>
        <v>0.82766599597585511</v>
      </c>
      <c r="Q284" s="203">
        <f t="shared" si="47"/>
        <v>0.60442655935613687</v>
      </c>
      <c r="R284" s="203">
        <f t="shared" si="48"/>
        <v>0.69198978971678615</v>
      </c>
      <c r="S284" s="205">
        <f t="shared" si="49"/>
        <v>4.5170723361992904E-2</v>
      </c>
    </row>
    <row r="285" spans="1:19" ht="15" thickTop="1" thickBot="1" x14ac:dyDescent="0.3">
      <c r="A285" s="207" t="s">
        <v>360</v>
      </c>
      <c r="B285" s="207">
        <v>2135</v>
      </c>
      <c r="C285" s="172">
        <v>1997</v>
      </c>
      <c r="D285" s="200">
        <f t="shared" si="40"/>
        <v>0.93536299765807962</v>
      </c>
      <c r="E285" s="172">
        <v>1328</v>
      </c>
      <c r="F285" s="172">
        <v>1064</v>
      </c>
      <c r="G285" s="200">
        <f t="shared" si="41"/>
        <v>0.8012048192771084</v>
      </c>
      <c r="H285" s="200">
        <f t="shared" si="42"/>
        <v>0.60768072289156616</v>
      </c>
      <c r="I285" s="200">
        <f t="shared" si="43"/>
        <v>0.87687969924812026</v>
      </c>
      <c r="J285" s="200">
        <f t="shared" si="44"/>
        <v>0.13415817838097122</v>
      </c>
      <c r="K285" s="172">
        <v>15948</v>
      </c>
      <c r="L285" s="172">
        <v>13920</v>
      </c>
      <c r="M285" s="200">
        <f t="shared" si="45"/>
        <v>0.87283671933784801</v>
      </c>
      <c r="N285" s="172">
        <v>9940</v>
      </c>
      <c r="O285" s="172">
        <v>8227</v>
      </c>
      <c r="P285" s="200">
        <f t="shared" si="46"/>
        <v>0.82766599597585511</v>
      </c>
      <c r="Q285" s="200">
        <f t="shared" si="47"/>
        <v>0.60442655935613687</v>
      </c>
      <c r="R285" s="200">
        <f t="shared" si="48"/>
        <v>0.69198978971678615</v>
      </c>
      <c r="S285" s="200">
        <f t="shared" si="49"/>
        <v>4.5170723361992904E-2</v>
      </c>
    </row>
    <row r="286" spans="1:19" ht="16.5" thickTop="1" thickBot="1" x14ac:dyDescent="0.3">
      <c r="A286" s="201" t="s">
        <v>281</v>
      </c>
      <c r="B286" s="284">
        <v>2128</v>
      </c>
      <c r="C286" s="202">
        <v>1550</v>
      </c>
      <c r="D286" s="203">
        <f t="shared" si="40"/>
        <v>0.72838345864661658</v>
      </c>
      <c r="E286" s="204">
        <v>2228</v>
      </c>
      <c r="F286" s="202">
        <v>1845</v>
      </c>
      <c r="G286" s="203">
        <f t="shared" si="41"/>
        <v>0.82809694793536803</v>
      </c>
      <c r="H286" s="203">
        <f t="shared" si="42"/>
        <v>-4.4883303411131115E-2</v>
      </c>
      <c r="I286" s="203">
        <f t="shared" si="43"/>
        <v>-0.15989159891598914</v>
      </c>
      <c r="J286" s="205">
        <f t="shared" si="44"/>
        <v>-9.9713489288751456E-2</v>
      </c>
      <c r="K286" s="206">
        <v>17627</v>
      </c>
      <c r="L286" s="202">
        <v>13370</v>
      </c>
      <c r="M286" s="203">
        <f t="shared" si="45"/>
        <v>0.75849548987348958</v>
      </c>
      <c r="N286" s="204">
        <v>15156</v>
      </c>
      <c r="O286" s="202">
        <v>11320</v>
      </c>
      <c r="P286" s="203">
        <f t="shared" si="46"/>
        <v>0.74689891792029561</v>
      </c>
      <c r="Q286" s="203">
        <f t="shared" si="47"/>
        <v>0.16303774082871469</v>
      </c>
      <c r="R286" s="203">
        <f t="shared" si="48"/>
        <v>0.18109540636042398</v>
      </c>
      <c r="S286" s="205">
        <f t="shared" si="49"/>
        <v>1.1596571953193968E-2</v>
      </c>
    </row>
    <row r="287" spans="1:19" ht="15" thickTop="1" thickBot="1" x14ac:dyDescent="0.3">
      <c r="A287" s="207" t="s">
        <v>359</v>
      </c>
      <c r="B287" s="207">
        <v>2128</v>
      </c>
      <c r="C287" s="172">
        <v>1550</v>
      </c>
      <c r="D287" s="200">
        <f t="shared" si="40"/>
        <v>0.72838345864661658</v>
      </c>
      <c r="E287" s="172">
        <v>2228</v>
      </c>
      <c r="F287" s="172">
        <v>1845</v>
      </c>
      <c r="G287" s="200">
        <f t="shared" si="41"/>
        <v>0.82809694793536803</v>
      </c>
      <c r="H287" s="200">
        <f t="shared" si="42"/>
        <v>-4.4883303411131115E-2</v>
      </c>
      <c r="I287" s="200">
        <f t="shared" si="43"/>
        <v>-0.15989159891598914</v>
      </c>
      <c r="J287" s="200">
        <f t="shared" si="44"/>
        <v>-9.9713489288751456E-2</v>
      </c>
      <c r="K287" s="172">
        <v>17627</v>
      </c>
      <c r="L287" s="172">
        <v>13370</v>
      </c>
      <c r="M287" s="200">
        <f t="shared" si="45"/>
        <v>0.75849548987348958</v>
      </c>
      <c r="N287" s="172">
        <v>15156</v>
      </c>
      <c r="O287" s="172">
        <v>11320</v>
      </c>
      <c r="P287" s="200">
        <f t="shared" si="46"/>
        <v>0.74689891792029561</v>
      </c>
      <c r="Q287" s="200">
        <f t="shared" si="47"/>
        <v>0.16303774082871469</v>
      </c>
      <c r="R287" s="200">
        <f t="shared" si="48"/>
        <v>0.18109540636042398</v>
      </c>
      <c r="S287" s="200">
        <f t="shared" si="49"/>
        <v>1.1596571953193968E-2</v>
      </c>
    </row>
    <row r="288" spans="1:19" ht="16.5" thickTop="1" thickBot="1" x14ac:dyDescent="0.3">
      <c r="A288" s="201" t="s">
        <v>282</v>
      </c>
      <c r="B288" s="284">
        <v>2098</v>
      </c>
      <c r="C288" s="202">
        <v>1698</v>
      </c>
      <c r="D288" s="203">
        <f t="shared" si="40"/>
        <v>0.80934223069590083</v>
      </c>
      <c r="E288" s="204">
        <v>198</v>
      </c>
      <c r="F288" s="202">
        <v>149</v>
      </c>
      <c r="G288" s="203">
        <f t="shared" si="41"/>
        <v>0.75252525252525249</v>
      </c>
      <c r="H288" s="203">
        <f t="shared" si="42"/>
        <v>9.5959595959595951</v>
      </c>
      <c r="I288" s="203">
        <f t="shared" si="43"/>
        <v>10.395973154362416</v>
      </c>
      <c r="J288" s="205">
        <f t="shared" si="44"/>
        <v>5.6816978170648347E-2</v>
      </c>
      <c r="K288" s="206">
        <v>13212</v>
      </c>
      <c r="L288" s="202">
        <v>10499</v>
      </c>
      <c r="M288" s="203">
        <f t="shared" si="45"/>
        <v>0.79465637299424763</v>
      </c>
      <c r="N288" s="204">
        <v>8086</v>
      </c>
      <c r="O288" s="202">
        <v>6286</v>
      </c>
      <c r="P288" s="203">
        <f t="shared" si="46"/>
        <v>0.77739302498144947</v>
      </c>
      <c r="Q288" s="203">
        <f t="shared" si="47"/>
        <v>0.63393519663616127</v>
      </c>
      <c r="R288" s="203">
        <f t="shared" si="48"/>
        <v>0.67021953547566016</v>
      </c>
      <c r="S288" s="205">
        <f t="shared" si="49"/>
        <v>1.7263348012798163E-2</v>
      </c>
    </row>
    <row r="289" spans="1:19" ht="15" thickTop="1" thickBot="1" x14ac:dyDescent="0.3">
      <c r="A289" s="207" t="s">
        <v>360</v>
      </c>
      <c r="B289" s="207">
        <v>2098</v>
      </c>
      <c r="C289" s="172">
        <v>1698</v>
      </c>
      <c r="D289" s="200">
        <f t="shared" si="40"/>
        <v>0.80934223069590083</v>
      </c>
      <c r="E289" s="172">
        <v>198</v>
      </c>
      <c r="F289" s="172">
        <v>149</v>
      </c>
      <c r="G289" s="200">
        <f t="shared" si="41"/>
        <v>0.75252525252525249</v>
      </c>
      <c r="H289" s="200">
        <f t="shared" si="42"/>
        <v>9.5959595959595951</v>
      </c>
      <c r="I289" s="200">
        <f t="shared" si="43"/>
        <v>10.395973154362416</v>
      </c>
      <c r="J289" s="200">
        <f t="shared" si="44"/>
        <v>5.6816978170648347E-2</v>
      </c>
      <c r="K289" s="172">
        <v>13212</v>
      </c>
      <c r="L289" s="172">
        <v>10499</v>
      </c>
      <c r="M289" s="200">
        <f t="shared" si="45"/>
        <v>0.79465637299424763</v>
      </c>
      <c r="N289" s="172">
        <v>8086</v>
      </c>
      <c r="O289" s="172">
        <v>6286</v>
      </c>
      <c r="P289" s="200">
        <f t="shared" si="46"/>
        <v>0.77739302498144947</v>
      </c>
      <c r="Q289" s="200">
        <f t="shared" si="47"/>
        <v>0.63393519663616127</v>
      </c>
      <c r="R289" s="200">
        <f t="shared" si="48"/>
        <v>0.67021953547566016</v>
      </c>
      <c r="S289" s="200">
        <f t="shared" si="49"/>
        <v>1.7263348012798163E-2</v>
      </c>
    </row>
    <row r="290" spans="1:19" ht="16.5" thickTop="1" thickBot="1" x14ac:dyDescent="0.3">
      <c r="A290" s="201" t="s">
        <v>283</v>
      </c>
      <c r="B290" s="284">
        <v>2073</v>
      </c>
      <c r="C290" s="202">
        <v>1871</v>
      </c>
      <c r="D290" s="203">
        <f t="shared" si="40"/>
        <v>0.90255668113844667</v>
      </c>
      <c r="E290" s="204">
        <v>2982</v>
      </c>
      <c r="F290" s="202">
        <v>2744</v>
      </c>
      <c r="G290" s="203">
        <f t="shared" si="41"/>
        <v>0.92018779342723001</v>
      </c>
      <c r="H290" s="203">
        <f t="shared" si="42"/>
        <v>-0.3048289738430584</v>
      </c>
      <c r="I290" s="203">
        <f t="shared" si="43"/>
        <v>-0.3181486880466472</v>
      </c>
      <c r="J290" s="205">
        <f t="shared" si="44"/>
        <v>-1.7631112288783335E-2</v>
      </c>
      <c r="K290" s="206">
        <v>21135</v>
      </c>
      <c r="L290" s="202">
        <v>17741</v>
      </c>
      <c r="M290" s="203">
        <f t="shared" si="45"/>
        <v>0.83941329548142896</v>
      </c>
      <c r="N290" s="204">
        <v>22934</v>
      </c>
      <c r="O290" s="202">
        <v>20103</v>
      </c>
      <c r="P290" s="203">
        <f t="shared" si="46"/>
        <v>0.87655882096450688</v>
      </c>
      <c r="Q290" s="203">
        <f t="shared" si="47"/>
        <v>-7.8442487137001859E-2</v>
      </c>
      <c r="R290" s="203">
        <f t="shared" si="48"/>
        <v>-0.11749490125851858</v>
      </c>
      <c r="S290" s="205">
        <f t="shared" si="49"/>
        <v>-3.7145525483077924E-2</v>
      </c>
    </row>
    <row r="291" spans="1:19" ht="15" thickTop="1" thickBot="1" x14ac:dyDescent="0.3">
      <c r="A291" s="207" t="s">
        <v>360</v>
      </c>
      <c r="B291" s="207">
        <v>2073</v>
      </c>
      <c r="C291" s="172">
        <v>1871</v>
      </c>
      <c r="D291" s="200">
        <f t="shared" si="40"/>
        <v>0.90255668113844667</v>
      </c>
      <c r="E291" s="172">
        <v>2982</v>
      </c>
      <c r="F291" s="172">
        <v>2744</v>
      </c>
      <c r="G291" s="200">
        <f t="shared" si="41"/>
        <v>0.92018779342723001</v>
      </c>
      <c r="H291" s="200">
        <f t="shared" si="42"/>
        <v>-0.3048289738430584</v>
      </c>
      <c r="I291" s="200">
        <f t="shared" si="43"/>
        <v>-0.3181486880466472</v>
      </c>
      <c r="J291" s="200">
        <f t="shared" si="44"/>
        <v>-1.7631112288783335E-2</v>
      </c>
      <c r="K291" s="172">
        <v>21135</v>
      </c>
      <c r="L291" s="172">
        <v>17741</v>
      </c>
      <c r="M291" s="200">
        <f t="shared" si="45"/>
        <v>0.83941329548142896</v>
      </c>
      <c r="N291" s="172">
        <v>22934</v>
      </c>
      <c r="O291" s="172">
        <v>20103</v>
      </c>
      <c r="P291" s="200">
        <f t="shared" si="46"/>
        <v>0.87655882096450688</v>
      </c>
      <c r="Q291" s="200">
        <f t="shared" si="47"/>
        <v>-7.8442487137001859E-2</v>
      </c>
      <c r="R291" s="200">
        <f t="shared" si="48"/>
        <v>-0.11749490125851858</v>
      </c>
      <c r="S291" s="200">
        <f t="shared" si="49"/>
        <v>-3.7145525483077924E-2</v>
      </c>
    </row>
    <row r="292" spans="1:19" ht="16.5" thickTop="1" thickBot="1" x14ac:dyDescent="0.3">
      <c r="A292" s="201" t="s">
        <v>284</v>
      </c>
      <c r="B292" s="284">
        <v>1920</v>
      </c>
      <c r="C292" s="202">
        <v>1830</v>
      </c>
      <c r="D292" s="203">
        <f t="shared" si="40"/>
        <v>0.953125</v>
      </c>
      <c r="E292" s="204">
        <v>0</v>
      </c>
      <c r="F292" s="202">
        <v>0</v>
      </c>
      <c r="G292" s="203" t="str">
        <f t="shared" si="41"/>
        <v/>
      </c>
      <c r="H292" s="203" t="str">
        <f t="shared" si="42"/>
        <v/>
      </c>
      <c r="I292" s="203" t="str">
        <f t="shared" si="43"/>
        <v/>
      </c>
      <c r="J292" s="205" t="str">
        <f t="shared" si="44"/>
        <v/>
      </c>
      <c r="K292" s="206">
        <v>4788</v>
      </c>
      <c r="L292" s="202">
        <v>3967</v>
      </c>
      <c r="M292" s="203">
        <f t="shared" si="45"/>
        <v>0.82852965747702589</v>
      </c>
      <c r="N292" s="204">
        <v>294</v>
      </c>
      <c r="O292" s="202">
        <v>115</v>
      </c>
      <c r="P292" s="203">
        <f t="shared" si="46"/>
        <v>0.391156462585034</v>
      </c>
      <c r="Q292" s="203">
        <f t="shared" si="47"/>
        <v>15.285714285714285</v>
      </c>
      <c r="R292" s="203">
        <f t="shared" si="48"/>
        <v>33.495652173913044</v>
      </c>
      <c r="S292" s="205">
        <f t="shared" si="49"/>
        <v>0.43737319489199189</v>
      </c>
    </row>
    <row r="293" spans="1:19" ht="14.25" thickTop="1" x14ac:dyDescent="0.25">
      <c r="A293" s="207" t="s">
        <v>84</v>
      </c>
      <c r="B293" s="207">
        <v>1920</v>
      </c>
      <c r="C293" s="172">
        <v>1830</v>
      </c>
      <c r="D293" s="200">
        <f t="shared" si="40"/>
        <v>0.953125</v>
      </c>
      <c r="E293" s="172">
        <v>0</v>
      </c>
      <c r="F293" s="172">
        <v>0</v>
      </c>
      <c r="G293" s="200" t="str">
        <f t="shared" si="41"/>
        <v/>
      </c>
      <c r="H293" s="200" t="str">
        <f t="shared" si="42"/>
        <v/>
      </c>
      <c r="I293" s="200" t="str">
        <f t="shared" si="43"/>
        <v/>
      </c>
      <c r="J293" s="200" t="str">
        <f t="shared" si="44"/>
        <v/>
      </c>
      <c r="K293" s="172">
        <v>4440</v>
      </c>
      <c r="L293" s="172">
        <v>3700</v>
      </c>
      <c r="M293" s="200">
        <f t="shared" si="45"/>
        <v>0.83333333333333337</v>
      </c>
      <c r="N293" s="172">
        <v>150</v>
      </c>
      <c r="O293" s="172">
        <v>0</v>
      </c>
      <c r="P293" s="200">
        <f t="shared" si="46"/>
        <v>0</v>
      </c>
      <c r="Q293" s="200">
        <f t="shared" si="47"/>
        <v>28.6</v>
      </c>
      <c r="R293" s="200" t="str">
        <f t="shared" si="48"/>
        <v/>
      </c>
      <c r="S293" s="200">
        <f t="shared" si="49"/>
        <v>0.83333333333333337</v>
      </c>
    </row>
    <row r="294" spans="1:19" ht="14.25" thickBot="1" x14ac:dyDescent="0.3">
      <c r="A294" s="207" t="s">
        <v>103</v>
      </c>
      <c r="B294" s="207">
        <v>0</v>
      </c>
      <c r="C294" s="172">
        <v>0</v>
      </c>
      <c r="D294" s="200" t="str">
        <f t="shared" si="40"/>
        <v/>
      </c>
      <c r="E294" s="172">
        <v>0</v>
      </c>
      <c r="F294" s="172">
        <v>0</v>
      </c>
      <c r="G294" s="200" t="str">
        <f t="shared" si="41"/>
        <v/>
      </c>
      <c r="H294" s="200" t="str">
        <f t="shared" si="42"/>
        <v/>
      </c>
      <c r="I294" s="200" t="str">
        <f t="shared" si="43"/>
        <v/>
      </c>
      <c r="J294" s="200" t="str">
        <f t="shared" si="44"/>
        <v/>
      </c>
      <c r="K294" s="172">
        <v>348</v>
      </c>
      <c r="L294" s="172">
        <v>267</v>
      </c>
      <c r="M294" s="200">
        <f t="shared" si="45"/>
        <v>0.76724137931034486</v>
      </c>
      <c r="N294" s="172">
        <v>144</v>
      </c>
      <c r="O294" s="172">
        <v>115</v>
      </c>
      <c r="P294" s="200">
        <f t="shared" si="46"/>
        <v>0.79861111111111116</v>
      </c>
      <c r="Q294" s="200">
        <f t="shared" si="47"/>
        <v>1.4166666666666665</v>
      </c>
      <c r="R294" s="200">
        <f t="shared" si="48"/>
        <v>1.3217391304347825</v>
      </c>
      <c r="S294" s="200">
        <f t="shared" si="49"/>
        <v>-3.1369731800766298E-2</v>
      </c>
    </row>
    <row r="295" spans="1:19" ht="16.5" thickTop="1" thickBot="1" x14ac:dyDescent="0.3">
      <c r="A295" s="201" t="s">
        <v>285</v>
      </c>
      <c r="B295" s="284">
        <v>1899</v>
      </c>
      <c r="C295" s="202">
        <v>1553</v>
      </c>
      <c r="D295" s="203">
        <f t="shared" si="40"/>
        <v>0.81779884149552395</v>
      </c>
      <c r="E295" s="204">
        <v>0</v>
      </c>
      <c r="F295" s="202">
        <v>0</v>
      </c>
      <c r="G295" s="203" t="str">
        <f t="shared" si="41"/>
        <v/>
      </c>
      <c r="H295" s="203" t="str">
        <f t="shared" si="42"/>
        <v/>
      </c>
      <c r="I295" s="203" t="str">
        <f t="shared" si="43"/>
        <v/>
      </c>
      <c r="J295" s="205" t="str">
        <f t="shared" si="44"/>
        <v/>
      </c>
      <c r="K295" s="206">
        <v>1899</v>
      </c>
      <c r="L295" s="202">
        <v>1553</v>
      </c>
      <c r="M295" s="203">
        <f t="shared" si="45"/>
        <v>0.81779884149552395</v>
      </c>
      <c r="N295" s="204">
        <v>0</v>
      </c>
      <c r="O295" s="202">
        <v>0</v>
      </c>
      <c r="P295" s="203" t="str">
        <f t="shared" si="46"/>
        <v/>
      </c>
      <c r="Q295" s="203" t="str">
        <f t="shared" si="47"/>
        <v/>
      </c>
      <c r="R295" s="203" t="str">
        <f t="shared" si="48"/>
        <v/>
      </c>
      <c r="S295" s="205" t="str">
        <f t="shared" si="49"/>
        <v/>
      </c>
    </row>
    <row r="296" spans="1:19" ht="15" thickTop="1" thickBot="1" x14ac:dyDescent="0.3">
      <c r="A296" s="207" t="s">
        <v>359</v>
      </c>
      <c r="B296" s="207">
        <v>1899</v>
      </c>
      <c r="C296" s="172">
        <v>1553</v>
      </c>
      <c r="D296" s="200">
        <f t="shared" si="40"/>
        <v>0.81779884149552395</v>
      </c>
      <c r="E296" s="172">
        <v>0</v>
      </c>
      <c r="F296" s="172">
        <v>0</v>
      </c>
      <c r="G296" s="200" t="str">
        <f t="shared" si="41"/>
        <v/>
      </c>
      <c r="H296" s="200" t="str">
        <f t="shared" si="42"/>
        <v/>
      </c>
      <c r="I296" s="200" t="str">
        <f t="shared" si="43"/>
        <v/>
      </c>
      <c r="J296" s="200" t="str">
        <f t="shared" si="44"/>
        <v/>
      </c>
      <c r="K296" s="172">
        <v>1899</v>
      </c>
      <c r="L296" s="172">
        <v>1553</v>
      </c>
      <c r="M296" s="200">
        <f t="shared" si="45"/>
        <v>0.81779884149552395</v>
      </c>
      <c r="N296" s="172">
        <v>0</v>
      </c>
      <c r="O296" s="172">
        <v>0</v>
      </c>
      <c r="P296" s="200" t="str">
        <f t="shared" si="46"/>
        <v/>
      </c>
      <c r="Q296" s="200" t="str">
        <f t="shared" si="47"/>
        <v/>
      </c>
      <c r="R296" s="200" t="str">
        <f t="shared" si="48"/>
        <v/>
      </c>
      <c r="S296" s="200" t="str">
        <f t="shared" si="49"/>
        <v/>
      </c>
    </row>
    <row r="297" spans="1:19" ht="16.5" thickTop="1" thickBot="1" x14ac:dyDescent="0.3">
      <c r="A297" s="201" t="s">
        <v>286</v>
      </c>
      <c r="B297" s="284">
        <v>1648</v>
      </c>
      <c r="C297" s="202">
        <v>1512</v>
      </c>
      <c r="D297" s="203">
        <f t="shared" si="40"/>
        <v>0.91747572815533984</v>
      </c>
      <c r="E297" s="204">
        <v>1738</v>
      </c>
      <c r="F297" s="202">
        <v>1517</v>
      </c>
      <c r="G297" s="203">
        <f t="shared" si="41"/>
        <v>0.87284234752589185</v>
      </c>
      <c r="H297" s="203">
        <f t="shared" si="42"/>
        <v>-5.1783659378596081E-2</v>
      </c>
      <c r="I297" s="203">
        <f t="shared" si="43"/>
        <v>-3.2959789057349642E-3</v>
      </c>
      <c r="J297" s="205">
        <f t="shared" si="44"/>
        <v>4.4633380629447994E-2</v>
      </c>
      <c r="K297" s="206">
        <v>14117</v>
      </c>
      <c r="L297" s="202">
        <v>11632</v>
      </c>
      <c r="M297" s="203">
        <f t="shared" si="45"/>
        <v>0.82397109867535601</v>
      </c>
      <c r="N297" s="204">
        <v>13383</v>
      </c>
      <c r="O297" s="202">
        <v>10712</v>
      </c>
      <c r="P297" s="203">
        <f t="shared" si="46"/>
        <v>0.8004184413061346</v>
      </c>
      <c r="Q297" s="203">
        <f t="shared" si="47"/>
        <v>5.4845699768362843E-2</v>
      </c>
      <c r="R297" s="203">
        <f t="shared" si="48"/>
        <v>8.5884988797610085E-2</v>
      </c>
      <c r="S297" s="205">
        <f t="shared" si="49"/>
        <v>2.3552657369221408E-2</v>
      </c>
    </row>
    <row r="298" spans="1:19" ht="15" thickTop="1" thickBot="1" x14ac:dyDescent="0.3">
      <c r="A298" s="207" t="s">
        <v>360</v>
      </c>
      <c r="B298" s="207">
        <v>1648</v>
      </c>
      <c r="C298" s="172">
        <v>1512</v>
      </c>
      <c r="D298" s="200">
        <f t="shared" si="40"/>
        <v>0.91747572815533984</v>
      </c>
      <c r="E298" s="172">
        <v>1738</v>
      </c>
      <c r="F298" s="172">
        <v>1517</v>
      </c>
      <c r="G298" s="200">
        <f t="shared" si="41"/>
        <v>0.87284234752589185</v>
      </c>
      <c r="H298" s="200">
        <f t="shared" si="42"/>
        <v>-5.1783659378596081E-2</v>
      </c>
      <c r="I298" s="200">
        <f t="shared" si="43"/>
        <v>-3.2959789057349642E-3</v>
      </c>
      <c r="J298" s="200">
        <f t="shared" si="44"/>
        <v>4.4633380629447994E-2</v>
      </c>
      <c r="K298" s="172">
        <v>14117</v>
      </c>
      <c r="L298" s="172">
        <v>11632</v>
      </c>
      <c r="M298" s="200">
        <f t="shared" si="45"/>
        <v>0.82397109867535601</v>
      </c>
      <c r="N298" s="172">
        <v>13383</v>
      </c>
      <c r="O298" s="172">
        <v>10712</v>
      </c>
      <c r="P298" s="200">
        <f t="shared" si="46"/>
        <v>0.8004184413061346</v>
      </c>
      <c r="Q298" s="200">
        <f t="shared" si="47"/>
        <v>5.4845699768362843E-2</v>
      </c>
      <c r="R298" s="200">
        <f t="shared" si="48"/>
        <v>8.5884988797610085E-2</v>
      </c>
      <c r="S298" s="200">
        <f t="shared" si="49"/>
        <v>2.3552657369221408E-2</v>
      </c>
    </row>
    <row r="299" spans="1:19" ht="16.5" thickTop="1" thickBot="1" x14ac:dyDescent="0.3">
      <c r="A299" s="201" t="s">
        <v>287</v>
      </c>
      <c r="B299" s="284">
        <v>1556</v>
      </c>
      <c r="C299" s="202">
        <v>952</v>
      </c>
      <c r="D299" s="203">
        <f t="shared" si="40"/>
        <v>0.61182519280205661</v>
      </c>
      <c r="E299" s="204">
        <v>0</v>
      </c>
      <c r="F299" s="202">
        <v>0</v>
      </c>
      <c r="G299" s="203" t="str">
        <f t="shared" si="41"/>
        <v/>
      </c>
      <c r="H299" s="203" t="str">
        <f t="shared" si="42"/>
        <v/>
      </c>
      <c r="I299" s="203" t="str">
        <f t="shared" si="43"/>
        <v/>
      </c>
      <c r="J299" s="205" t="str">
        <f t="shared" si="44"/>
        <v/>
      </c>
      <c r="K299" s="206">
        <v>11866</v>
      </c>
      <c r="L299" s="202">
        <v>7619</v>
      </c>
      <c r="M299" s="203">
        <f t="shared" si="45"/>
        <v>0.64208663408056632</v>
      </c>
      <c r="N299" s="204">
        <v>0</v>
      </c>
      <c r="O299" s="202">
        <v>0</v>
      </c>
      <c r="P299" s="203" t="str">
        <f t="shared" si="46"/>
        <v/>
      </c>
      <c r="Q299" s="203" t="str">
        <f t="shared" si="47"/>
        <v/>
      </c>
      <c r="R299" s="203" t="str">
        <f t="shared" si="48"/>
        <v/>
      </c>
      <c r="S299" s="205" t="str">
        <f t="shared" si="49"/>
        <v/>
      </c>
    </row>
    <row r="300" spans="1:19" ht="15" thickTop="1" thickBot="1" x14ac:dyDescent="0.3">
      <c r="A300" s="207" t="s">
        <v>359</v>
      </c>
      <c r="B300" s="207">
        <v>1556</v>
      </c>
      <c r="C300" s="172">
        <v>952</v>
      </c>
      <c r="D300" s="200">
        <f t="shared" si="40"/>
        <v>0.61182519280205661</v>
      </c>
      <c r="E300" s="172">
        <v>0</v>
      </c>
      <c r="F300" s="172">
        <v>0</v>
      </c>
      <c r="G300" s="200" t="str">
        <f t="shared" si="41"/>
        <v/>
      </c>
      <c r="H300" s="200" t="str">
        <f t="shared" si="42"/>
        <v/>
      </c>
      <c r="I300" s="200" t="str">
        <f t="shared" si="43"/>
        <v/>
      </c>
      <c r="J300" s="200" t="str">
        <f t="shared" si="44"/>
        <v/>
      </c>
      <c r="K300" s="172">
        <v>11866</v>
      </c>
      <c r="L300" s="172">
        <v>7619</v>
      </c>
      <c r="M300" s="200">
        <f t="shared" si="45"/>
        <v>0.64208663408056632</v>
      </c>
      <c r="N300" s="172">
        <v>0</v>
      </c>
      <c r="O300" s="172">
        <v>0</v>
      </c>
      <c r="P300" s="200" t="str">
        <f t="shared" si="46"/>
        <v/>
      </c>
      <c r="Q300" s="200" t="str">
        <f t="shared" si="47"/>
        <v/>
      </c>
      <c r="R300" s="200" t="str">
        <f t="shared" si="48"/>
        <v/>
      </c>
      <c r="S300" s="200" t="str">
        <f t="shared" si="49"/>
        <v/>
      </c>
    </row>
    <row r="301" spans="1:19" ht="16.5" thickTop="1" thickBot="1" x14ac:dyDescent="0.3">
      <c r="A301" s="201" t="s">
        <v>288</v>
      </c>
      <c r="B301" s="284">
        <v>1444</v>
      </c>
      <c r="C301" s="202">
        <v>1041</v>
      </c>
      <c r="D301" s="203">
        <f t="shared" si="40"/>
        <v>0.72091412742382266</v>
      </c>
      <c r="E301" s="204">
        <v>1440</v>
      </c>
      <c r="F301" s="202">
        <v>1145</v>
      </c>
      <c r="G301" s="203">
        <f t="shared" si="41"/>
        <v>0.79513888888888884</v>
      </c>
      <c r="H301" s="203">
        <f t="shared" si="42"/>
        <v>2.7777777777777679E-3</v>
      </c>
      <c r="I301" s="203">
        <f t="shared" si="43"/>
        <v>-9.0829694323144139E-2</v>
      </c>
      <c r="J301" s="205">
        <f t="shared" si="44"/>
        <v>-7.422476146506618E-2</v>
      </c>
      <c r="K301" s="206">
        <v>13152</v>
      </c>
      <c r="L301" s="202">
        <v>9304</v>
      </c>
      <c r="M301" s="203">
        <f t="shared" si="45"/>
        <v>0.70742092457420924</v>
      </c>
      <c r="N301" s="204">
        <v>11918</v>
      </c>
      <c r="O301" s="202">
        <v>8462</v>
      </c>
      <c r="P301" s="203">
        <f t="shared" si="46"/>
        <v>0.71001845947306597</v>
      </c>
      <c r="Q301" s="203">
        <f t="shared" si="47"/>
        <v>0.10354086256083228</v>
      </c>
      <c r="R301" s="203">
        <f t="shared" si="48"/>
        <v>9.9503663436539824E-2</v>
      </c>
      <c r="S301" s="205">
        <f t="shared" si="49"/>
        <v>-2.5975348988567237E-3</v>
      </c>
    </row>
    <row r="302" spans="1:19" ht="15" thickTop="1" thickBot="1" x14ac:dyDescent="0.3">
      <c r="A302" s="207" t="s">
        <v>360</v>
      </c>
      <c r="B302" s="207">
        <v>1444</v>
      </c>
      <c r="C302" s="172">
        <v>1041</v>
      </c>
      <c r="D302" s="200">
        <f t="shared" si="40"/>
        <v>0.72091412742382266</v>
      </c>
      <c r="E302" s="172">
        <v>1440</v>
      </c>
      <c r="F302" s="172">
        <v>1145</v>
      </c>
      <c r="G302" s="200">
        <f t="shared" si="41"/>
        <v>0.79513888888888884</v>
      </c>
      <c r="H302" s="200">
        <f t="shared" si="42"/>
        <v>2.7777777777777679E-3</v>
      </c>
      <c r="I302" s="200">
        <f t="shared" si="43"/>
        <v>-9.0829694323144139E-2</v>
      </c>
      <c r="J302" s="200">
        <f t="shared" si="44"/>
        <v>-7.422476146506618E-2</v>
      </c>
      <c r="K302" s="172">
        <v>13152</v>
      </c>
      <c r="L302" s="172">
        <v>9304</v>
      </c>
      <c r="M302" s="200">
        <f t="shared" si="45"/>
        <v>0.70742092457420924</v>
      </c>
      <c r="N302" s="172">
        <v>11918</v>
      </c>
      <c r="O302" s="172">
        <v>8462</v>
      </c>
      <c r="P302" s="200">
        <f t="shared" si="46"/>
        <v>0.71001845947306597</v>
      </c>
      <c r="Q302" s="200">
        <f t="shared" si="47"/>
        <v>0.10354086256083228</v>
      </c>
      <c r="R302" s="200">
        <f t="shared" si="48"/>
        <v>9.9503663436539824E-2</v>
      </c>
      <c r="S302" s="200">
        <f t="shared" si="49"/>
        <v>-2.5975348988567237E-3</v>
      </c>
    </row>
    <row r="303" spans="1:19" ht="16.5" thickTop="1" thickBot="1" x14ac:dyDescent="0.3">
      <c r="A303" s="201" t="s">
        <v>289</v>
      </c>
      <c r="B303" s="284">
        <v>1397</v>
      </c>
      <c r="C303" s="202">
        <v>1079</v>
      </c>
      <c r="D303" s="203">
        <f t="shared" si="40"/>
        <v>0.77236936292054403</v>
      </c>
      <c r="E303" s="204">
        <v>1430</v>
      </c>
      <c r="F303" s="202">
        <v>983</v>
      </c>
      <c r="G303" s="203">
        <f t="shared" si="41"/>
        <v>0.68741258741258737</v>
      </c>
      <c r="H303" s="203">
        <f t="shared" si="42"/>
        <v>-2.3076923076923106E-2</v>
      </c>
      <c r="I303" s="203">
        <f t="shared" si="43"/>
        <v>9.7660223804679536E-2</v>
      </c>
      <c r="J303" s="205">
        <f t="shared" si="44"/>
        <v>8.4956775507956661E-2</v>
      </c>
      <c r="K303" s="206">
        <v>10357</v>
      </c>
      <c r="L303" s="202">
        <v>7595</v>
      </c>
      <c r="M303" s="203">
        <f t="shared" si="45"/>
        <v>0.7333204595925461</v>
      </c>
      <c r="N303" s="204">
        <v>10450</v>
      </c>
      <c r="O303" s="202">
        <v>7673</v>
      </c>
      <c r="P303" s="203">
        <f t="shared" si="46"/>
        <v>0.73425837320574161</v>
      </c>
      <c r="Q303" s="203">
        <f t="shared" si="47"/>
        <v>-8.8995215311005182E-3</v>
      </c>
      <c r="R303" s="203">
        <f t="shared" si="48"/>
        <v>-1.0165515443763873E-2</v>
      </c>
      <c r="S303" s="205">
        <f t="shared" si="49"/>
        <v>-9.3791361319550681E-4</v>
      </c>
    </row>
    <row r="304" spans="1:19" ht="14.25" thickTop="1" x14ac:dyDescent="0.25">
      <c r="A304" s="207" t="s">
        <v>360</v>
      </c>
      <c r="B304" s="207">
        <v>1365</v>
      </c>
      <c r="C304" s="172">
        <v>1066</v>
      </c>
      <c r="D304" s="200">
        <f t="shared" si="40"/>
        <v>0.78095238095238095</v>
      </c>
      <c r="E304" s="172">
        <v>1259</v>
      </c>
      <c r="F304" s="172">
        <v>910</v>
      </c>
      <c r="G304" s="200">
        <f t="shared" si="41"/>
        <v>0.72279586973788723</v>
      </c>
      <c r="H304" s="200">
        <f t="shared" si="42"/>
        <v>8.4193804606830902E-2</v>
      </c>
      <c r="I304" s="200">
        <f t="shared" si="43"/>
        <v>0.17142857142857149</v>
      </c>
      <c r="J304" s="200">
        <f t="shared" si="44"/>
        <v>5.8156511214493722E-2</v>
      </c>
      <c r="K304" s="172">
        <v>9606</v>
      </c>
      <c r="L304" s="172">
        <v>7292</v>
      </c>
      <c r="M304" s="200">
        <f t="shared" si="45"/>
        <v>0.75910889027691031</v>
      </c>
      <c r="N304" s="172">
        <v>8949</v>
      </c>
      <c r="O304" s="172">
        <v>6877</v>
      </c>
      <c r="P304" s="200">
        <f t="shared" si="46"/>
        <v>0.76846575036316911</v>
      </c>
      <c r="Q304" s="200">
        <f t="shared" si="47"/>
        <v>7.3416024136774949E-2</v>
      </c>
      <c r="R304" s="200">
        <f t="shared" si="48"/>
        <v>6.0346081140032037E-2</v>
      </c>
      <c r="S304" s="200">
        <f t="shared" si="49"/>
        <v>-9.3568600862588003E-3</v>
      </c>
    </row>
    <row r="305" spans="1:19" x14ac:dyDescent="0.25">
      <c r="A305" s="207" t="s">
        <v>362</v>
      </c>
      <c r="B305" s="207">
        <v>19</v>
      </c>
      <c r="C305" s="172">
        <v>0</v>
      </c>
      <c r="D305" s="200">
        <f t="shared" si="40"/>
        <v>0</v>
      </c>
      <c r="E305" s="172">
        <v>0</v>
      </c>
      <c r="F305" s="172">
        <v>0</v>
      </c>
      <c r="G305" s="200" t="str">
        <f t="shared" si="41"/>
        <v/>
      </c>
      <c r="H305" s="200" t="str">
        <f t="shared" si="42"/>
        <v/>
      </c>
      <c r="I305" s="200" t="str">
        <f t="shared" si="43"/>
        <v/>
      </c>
      <c r="J305" s="200" t="str">
        <f t="shared" si="44"/>
        <v/>
      </c>
      <c r="K305" s="172">
        <v>190</v>
      </c>
      <c r="L305" s="172">
        <v>116</v>
      </c>
      <c r="M305" s="200">
        <f t="shared" si="45"/>
        <v>0.61052631578947369</v>
      </c>
      <c r="N305" s="172">
        <v>361</v>
      </c>
      <c r="O305" s="172">
        <v>211</v>
      </c>
      <c r="P305" s="200">
        <f t="shared" si="46"/>
        <v>0.58448753462603875</v>
      </c>
      <c r="Q305" s="200">
        <f t="shared" si="47"/>
        <v>-0.47368421052631582</v>
      </c>
      <c r="R305" s="200">
        <f t="shared" si="48"/>
        <v>-0.45023696682464454</v>
      </c>
      <c r="S305" s="200">
        <f t="shared" si="49"/>
        <v>2.6038781163434943E-2</v>
      </c>
    </row>
    <row r="306" spans="1:19" ht="14.25" thickBot="1" x14ac:dyDescent="0.3">
      <c r="A306" s="207" t="s">
        <v>361</v>
      </c>
      <c r="B306" s="207">
        <v>13</v>
      </c>
      <c r="C306" s="172">
        <v>13</v>
      </c>
      <c r="D306" s="200">
        <f t="shared" si="40"/>
        <v>1</v>
      </c>
      <c r="E306" s="172">
        <v>171</v>
      </c>
      <c r="F306" s="172">
        <v>73</v>
      </c>
      <c r="G306" s="200">
        <f t="shared" si="41"/>
        <v>0.42690058479532161</v>
      </c>
      <c r="H306" s="200">
        <f t="shared" si="42"/>
        <v>-0.92397660818713456</v>
      </c>
      <c r="I306" s="200">
        <f t="shared" si="43"/>
        <v>-0.82191780821917804</v>
      </c>
      <c r="J306" s="200">
        <f t="shared" si="44"/>
        <v>0.57309941520467844</v>
      </c>
      <c r="K306" s="172">
        <v>561</v>
      </c>
      <c r="L306" s="172">
        <v>187</v>
      </c>
      <c r="M306" s="200">
        <f t="shared" si="45"/>
        <v>0.33333333333333331</v>
      </c>
      <c r="N306" s="172">
        <v>1140</v>
      </c>
      <c r="O306" s="172">
        <v>585</v>
      </c>
      <c r="P306" s="200">
        <f t="shared" si="46"/>
        <v>0.51315789473684215</v>
      </c>
      <c r="Q306" s="200">
        <f t="shared" si="47"/>
        <v>-0.50789473684210529</v>
      </c>
      <c r="R306" s="200">
        <f t="shared" si="48"/>
        <v>-0.68034188034188037</v>
      </c>
      <c r="S306" s="200">
        <f t="shared" si="49"/>
        <v>-0.17982456140350883</v>
      </c>
    </row>
    <row r="307" spans="1:19" ht="16.5" thickTop="1" thickBot="1" x14ac:dyDescent="0.3">
      <c r="A307" s="201" t="s">
        <v>290</v>
      </c>
      <c r="B307" s="284">
        <v>1314</v>
      </c>
      <c r="C307" s="202">
        <v>1121</v>
      </c>
      <c r="D307" s="203">
        <f t="shared" si="40"/>
        <v>0.85312024353120242</v>
      </c>
      <c r="E307" s="204">
        <v>0</v>
      </c>
      <c r="F307" s="202">
        <v>0</v>
      </c>
      <c r="G307" s="203" t="str">
        <f t="shared" si="41"/>
        <v/>
      </c>
      <c r="H307" s="203" t="str">
        <f t="shared" si="42"/>
        <v/>
      </c>
      <c r="I307" s="203" t="str">
        <f t="shared" si="43"/>
        <v/>
      </c>
      <c r="J307" s="205" t="str">
        <f t="shared" si="44"/>
        <v/>
      </c>
      <c r="K307" s="206">
        <v>2130</v>
      </c>
      <c r="L307" s="202">
        <v>1781</v>
      </c>
      <c r="M307" s="203">
        <f t="shared" si="45"/>
        <v>0.83615023474178407</v>
      </c>
      <c r="N307" s="204">
        <v>0</v>
      </c>
      <c r="O307" s="202">
        <v>0</v>
      </c>
      <c r="P307" s="203" t="str">
        <f t="shared" si="46"/>
        <v/>
      </c>
      <c r="Q307" s="203" t="str">
        <f t="shared" si="47"/>
        <v/>
      </c>
      <c r="R307" s="203" t="str">
        <f t="shared" si="48"/>
        <v/>
      </c>
      <c r="S307" s="205" t="str">
        <f t="shared" si="49"/>
        <v/>
      </c>
    </row>
    <row r="308" spans="1:19" ht="15" thickTop="1" thickBot="1" x14ac:dyDescent="0.3">
      <c r="A308" s="207" t="s">
        <v>359</v>
      </c>
      <c r="B308" s="207">
        <v>1314</v>
      </c>
      <c r="C308" s="172">
        <v>1121</v>
      </c>
      <c r="D308" s="200">
        <f t="shared" si="40"/>
        <v>0.85312024353120242</v>
      </c>
      <c r="E308" s="172">
        <v>0</v>
      </c>
      <c r="F308" s="172">
        <v>0</v>
      </c>
      <c r="G308" s="200" t="str">
        <f t="shared" si="41"/>
        <v/>
      </c>
      <c r="H308" s="200" t="str">
        <f t="shared" si="42"/>
        <v/>
      </c>
      <c r="I308" s="200" t="str">
        <f t="shared" si="43"/>
        <v/>
      </c>
      <c r="J308" s="200" t="str">
        <f t="shared" si="44"/>
        <v/>
      </c>
      <c r="K308" s="172">
        <v>2130</v>
      </c>
      <c r="L308" s="172">
        <v>1781</v>
      </c>
      <c r="M308" s="200">
        <f t="shared" si="45"/>
        <v>0.83615023474178407</v>
      </c>
      <c r="N308" s="172">
        <v>0</v>
      </c>
      <c r="O308" s="172">
        <v>0</v>
      </c>
      <c r="P308" s="200" t="str">
        <f t="shared" si="46"/>
        <v/>
      </c>
      <c r="Q308" s="200" t="str">
        <f t="shared" si="47"/>
        <v/>
      </c>
      <c r="R308" s="200" t="str">
        <f t="shared" si="48"/>
        <v/>
      </c>
      <c r="S308" s="200" t="str">
        <f t="shared" si="49"/>
        <v/>
      </c>
    </row>
    <row r="309" spans="1:19" ht="16.5" thickTop="1" thickBot="1" x14ac:dyDescent="0.3">
      <c r="A309" s="201" t="s">
        <v>292</v>
      </c>
      <c r="B309" s="284">
        <v>1298</v>
      </c>
      <c r="C309" s="202">
        <v>1080</v>
      </c>
      <c r="D309" s="203">
        <f t="shared" si="40"/>
        <v>0.83204930662557786</v>
      </c>
      <c r="E309" s="204">
        <v>1248</v>
      </c>
      <c r="F309" s="202">
        <v>1038</v>
      </c>
      <c r="G309" s="203">
        <f t="shared" si="41"/>
        <v>0.83173076923076927</v>
      </c>
      <c r="H309" s="203">
        <f t="shared" si="42"/>
        <v>4.0064102564102644E-2</v>
      </c>
      <c r="I309" s="203">
        <f t="shared" si="43"/>
        <v>4.0462427745664664E-2</v>
      </c>
      <c r="J309" s="205">
        <f t="shared" si="44"/>
        <v>3.1853739480858234E-4</v>
      </c>
      <c r="K309" s="206">
        <v>9860</v>
      </c>
      <c r="L309" s="202">
        <v>7997</v>
      </c>
      <c r="M309" s="203">
        <f t="shared" si="45"/>
        <v>0.8110547667342799</v>
      </c>
      <c r="N309" s="204">
        <v>8675</v>
      </c>
      <c r="O309" s="202">
        <v>6753</v>
      </c>
      <c r="P309" s="203">
        <f t="shared" si="46"/>
        <v>0.77844380403458213</v>
      </c>
      <c r="Q309" s="203">
        <f t="shared" si="47"/>
        <v>0.13659942363112387</v>
      </c>
      <c r="R309" s="203">
        <f t="shared" si="48"/>
        <v>0.18421442321930992</v>
      </c>
      <c r="S309" s="205">
        <f t="shared" si="49"/>
        <v>3.2610962699697765E-2</v>
      </c>
    </row>
    <row r="310" spans="1:19" ht="15" thickTop="1" thickBot="1" x14ac:dyDescent="0.3">
      <c r="A310" s="207" t="s">
        <v>360</v>
      </c>
      <c r="B310" s="207">
        <v>1298</v>
      </c>
      <c r="C310" s="172">
        <v>1080</v>
      </c>
      <c r="D310" s="200">
        <f t="shared" si="40"/>
        <v>0.83204930662557786</v>
      </c>
      <c r="E310" s="172">
        <v>1248</v>
      </c>
      <c r="F310" s="172">
        <v>1038</v>
      </c>
      <c r="G310" s="200">
        <f t="shared" si="41"/>
        <v>0.83173076923076927</v>
      </c>
      <c r="H310" s="200">
        <f t="shared" si="42"/>
        <v>4.0064102564102644E-2</v>
      </c>
      <c r="I310" s="200">
        <f t="shared" si="43"/>
        <v>4.0462427745664664E-2</v>
      </c>
      <c r="J310" s="200">
        <f t="shared" si="44"/>
        <v>3.1853739480858234E-4</v>
      </c>
      <c r="K310" s="172">
        <v>9860</v>
      </c>
      <c r="L310" s="172">
        <v>7997</v>
      </c>
      <c r="M310" s="200">
        <f t="shared" si="45"/>
        <v>0.8110547667342799</v>
      </c>
      <c r="N310" s="172">
        <v>8675</v>
      </c>
      <c r="O310" s="172">
        <v>6753</v>
      </c>
      <c r="P310" s="200">
        <f t="shared" si="46"/>
        <v>0.77844380403458213</v>
      </c>
      <c r="Q310" s="200">
        <f t="shared" si="47"/>
        <v>0.13659942363112387</v>
      </c>
      <c r="R310" s="200">
        <f t="shared" si="48"/>
        <v>0.18421442321930992</v>
      </c>
      <c r="S310" s="200">
        <f t="shared" si="49"/>
        <v>3.2610962699697765E-2</v>
      </c>
    </row>
    <row r="311" spans="1:19" ht="16.5" thickTop="1" thickBot="1" x14ac:dyDescent="0.3">
      <c r="A311" s="201" t="s">
        <v>291</v>
      </c>
      <c r="B311" s="284">
        <v>1298</v>
      </c>
      <c r="C311" s="202">
        <v>1173</v>
      </c>
      <c r="D311" s="203">
        <f t="shared" si="40"/>
        <v>0.90369799691833586</v>
      </c>
      <c r="E311" s="204">
        <v>1248</v>
      </c>
      <c r="F311" s="202">
        <v>1057</v>
      </c>
      <c r="G311" s="203">
        <f t="shared" si="41"/>
        <v>0.84695512820512819</v>
      </c>
      <c r="H311" s="203">
        <f t="shared" si="42"/>
        <v>4.0064102564102644E-2</v>
      </c>
      <c r="I311" s="203">
        <f t="shared" si="43"/>
        <v>0.10974456007568589</v>
      </c>
      <c r="J311" s="205">
        <f t="shared" si="44"/>
        <v>5.6742868713207661E-2</v>
      </c>
      <c r="K311" s="206">
        <v>9764</v>
      </c>
      <c r="L311" s="202">
        <v>8751</v>
      </c>
      <c r="M311" s="203">
        <f t="shared" si="45"/>
        <v>0.89625153625563292</v>
      </c>
      <c r="N311" s="204">
        <v>10122</v>
      </c>
      <c r="O311" s="202">
        <v>8459</v>
      </c>
      <c r="P311" s="203">
        <f t="shared" si="46"/>
        <v>0.83570440624382536</v>
      </c>
      <c r="Q311" s="203">
        <f t="shared" si="47"/>
        <v>-3.5368504248172283E-2</v>
      </c>
      <c r="R311" s="203">
        <f t="shared" si="48"/>
        <v>3.4519446743113802E-2</v>
      </c>
      <c r="S311" s="205">
        <f t="shared" si="49"/>
        <v>6.0547130011807559E-2</v>
      </c>
    </row>
    <row r="312" spans="1:19" ht="15" thickTop="1" thickBot="1" x14ac:dyDescent="0.3">
      <c r="A312" s="207" t="s">
        <v>360</v>
      </c>
      <c r="B312" s="207">
        <v>1298</v>
      </c>
      <c r="C312" s="172">
        <v>1173</v>
      </c>
      <c r="D312" s="200">
        <f t="shared" si="40"/>
        <v>0.90369799691833586</v>
      </c>
      <c r="E312" s="172">
        <v>1248</v>
      </c>
      <c r="F312" s="172">
        <v>1057</v>
      </c>
      <c r="G312" s="200">
        <f t="shared" si="41"/>
        <v>0.84695512820512819</v>
      </c>
      <c r="H312" s="200">
        <f t="shared" si="42"/>
        <v>4.0064102564102644E-2</v>
      </c>
      <c r="I312" s="200">
        <f t="shared" si="43"/>
        <v>0.10974456007568589</v>
      </c>
      <c r="J312" s="200">
        <f t="shared" si="44"/>
        <v>5.6742868713207661E-2</v>
      </c>
      <c r="K312" s="172">
        <v>9764</v>
      </c>
      <c r="L312" s="172">
        <v>8751</v>
      </c>
      <c r="M312" s="200">
        <f t="shared" si="45"/>
        <v>0.89625153625563292</v>
      </c>
      <c r="N312" s="172">
        <v>10122</v>
      </c>
      <c r="O312" s="172">
        <v>8459</v>
      </c>
      <c r="P312" s="200">
        <f t="shared" si="46"/>
        <v>0.83570440624382536</v>
      </c>
      <c r="Q312" s="200">
        <f t="shared" si="47"/>
        <v>-3.5368504248172283E-2</v>
      </c>
      <c r="R312" s="200">
        <f t="shared" si="48"/>
        <v>3.4519446743113802E-2</v>
      </c>
      <c r="S312" s="200">
        <f t="shared" si="49"/>
        <v>6.0547130011807559E-2</v>
      </c>
    </row>
    <row r="313" spans="1:19" ht="16.5" thickTop="1" thickBot="1" x14ac:dyDescent="0.3">
      <c r="A313" s="201" t="s">
        <v>293</v>
      </c>
      <c r="B313" s="284">
        <v>1298</v>
      </c>
      <c r="C313" s="202">
        <v>934</v>
      </c>
      <c r="D313" s="203">
        <f t="shared" si="40"/>
        <v>0.71956856702619409</v>
      </c>
      <c r="E313" s="204">
        <v>1823</v>
      </c>
      <c r="F313" s="202">
        <v>1214</v>
      </c>
      <c r="G313" s="203">
        <f t="shared" si="41"/>
        <v>0.66593527153044429</v>
      </c>
      <c r="H313" s="203">
        <f t="shared" si="42"/>
        <v>-0.28798683488754795</v>
      </c>
      <c r="I313" s="203">
        <f t="shared" si="43"/>
        <v>-0.2306425041186162</v>
      </c>
      <c r="J313" s="205">
        <f t="shared" si="44"/>
        <v>5.36332954957498E-2</v>
      </c>
      <c r="K313" s="206">
        <v>13392</v>
      </c>
      <c r="L313" s="202">
        <v>10089</v>
      </c>
      <c r="M313" s="203">
        <f t="shared" si="45"/>
        <v>0.75336021505376349</v>
      </c>
      <c r="N313" s="204">
        <v>13943</v>
      </c>
      <c r="O313" s="202">
        <v>10518</v>
      </c>
      <c r="P313" s="203">
        <f t="shared" si="46"/>
        <v>0.7543570250304813</v>
      </c>
      <c r="Q313" s="203">
        <f t="shared" si="47"/>
        <v>-3.951803772502327E-2</v>
      </c>
      <c r="R313" s="203">
        <f t="shared" si="48"/>
        <v>-4.0787221905305149E-2</v>
      </c>
      <c r="S313" s="205">
        <f t="shared" si="49"/>
        <v>-9.9680997671780514E-4</v>
      </c>
    </row>
    <row r="314" spans="1:19" ht="14.25" thickTop="1" x14ac:dyDescent="0.25">
      <c r="A314" s="207" t="s">
        <v>360</v>
      </c>
      <c r="B314" s="207">
        <v>1279</v>
      </c>
      <c r="C314" s="172">
        <v>931</v>
      </c>
      <c r="D314" s="200">
        <f t="shared" si="40"/>
        <v>0.72791243158717744</v>
      </c>
      <c r="E314" s="172">
        <v>1804</v>
      </c>
      <c r="F314" s="172">
        <v>1207</v>
      </c>
      <c r="G314" s="200">
        <f t="shared" si="41"/>
        <v>0.66906873614190687</v>
      </c>
      <c r="H314" s="200">
        <f t="shared" si="42"/>
        <v>-0.29101995565410199</v>
      </c>
      <c r="I314" s="200">
        <f t="shared" si="43"/>
        <v>-0.22866611433305717</v>
      </c>
      <c r="J314" s="200">
        <f t="shared" si="44"/>
        <v>5.8843695445270572E-2</v>
      </c>
      <c r="K314" s="172">
        <v>13316</v>
      </c>
      <c r="L314" s="172">
        <v>10060</v>
      </c>
      <c r="M314" s="200">
        <f t="shared" si="45"/>
        <v>0.7554821267647942</v>
      </c>
      <c r="N314" s="172">
        <v>13848</v>
      </c>
      <c r="O314" s="172">
        <v>10487</v>
      </c>
      <c r="P314" s="200">
        <f t="shared" si="46"/>
        <v>0.75729347198151353</v>
      </c>
      <c r="Q314" s="200">
        <f t="shared" si="47"/>
        <v>-3.8417099942229971E-2</v>
      </c>
      <c r="R314" s="200">
        <f t="shared" si="48"/>
        <v>-4.0717078287403452E-2</v>
      </c>
      <c r="S314" s="200">
        <f t="shared" si="49"/>
        <v>-1.8113452167193289E-3</v>
      </c>
    </row>
    <row r="315" spans="1:19" ht="14.25" thickBot="1" x14ac:dyDescent="0.3">
      <c r="A315" s="207" t="s">
        <v>362</v>
      </c>
      <c r="B315" s="207">
        <v>19</v>
      </c>
      <c r="C315" s="172">
        <v>3</v>
      </c>
      <c r="D315" s="200">
        <f t="shared" si="40"/>
        <v>0.15789473684210525</v>
      </c>
      <c r="E315" s="172">
        <v>19</v>
      </c>
      <c r="F315" s="172">
        <v>7</v>
      </c>
      <c r="G315" s="200">
        <f t="shared" si="41"/>
        <v>0.36842105263157893</v>
      </c>
      <c r="H315" s="200">
        <f t="shared" si="42"/>
        <v>0</v>
      </c>
      <c r="I315" s="200">
        <f t="shared" si="43"/>
        <v>-0.5714285714285714</v>
      </c>
      <c r="J315" s="200">
        <f t="shared" si="44"/>
        <v>-0.21052631578947367</v>
      </c>
      <c r="K315" s="172">
        <v>76</v>
      </c>
      <c r="L315" s="172">
        <v>29</v>
      </c>
      <c r="M315" s="200">
        <f t="shared" si="45"/>
        <v>0.38157894736842107</v>
      </c>
      <c r="N315" s="172">
        <v>95</v>
      </c>
      <c r="O315" s="172">
        <v>31</v>
      </c>
      <c r="P315" s="200">
        <f t="shared" si="46"/>
        <v>0.32631578947368423</v>
      </c>
      <c r="Q315" s="200">
        <f t="shared" si="47"/>
        <v>-0.19999999999999996</v>
      </c>
      <c r="R315" s="200">
        <f t="shared" si="48"/>
        <v>-6.4516129032258118E-2</v>
      </c>
      <c r="S315" s="200">
        <f t="shared" si="49"/>
        <v>5.5263157894736847E-2</v>
      </c>
    </row>
    <row r="316" spans="1:19" ht="16.5" thickTop="1" thickBot="1" x14ac:dyDescent="0.3">
      <c r="A316" s="201" t="s">
        <v>294</v>
      </c>
      <c r="B316" s="284">
        <v>1252</v>
      </c>
      <c r="C316" s="202">
        <v>1157</v>
      </c>
      <c r="D316" s="203">
        <f t="shared" si="40"/>
        <v>0.92412140575079871</v>
      </c>
      <c r="E316" s="204">
        <v>1728</v>
      </c>
      <c r="F316" s="202">
        <v>1364</v>
      </c>
      <c r="G316" s="203">
        <f t="shared" si="41"/>
        <v>0.78935185185185186</v>
      </c>
      <c r="H316" s="203">
        <f t="shared" si="42"/>
        <v>-0.27546296296296291</v>
      </c>
      <c r="I316" s="203">
        <f t="shared" si="43"/>
        <v>-0.15175953079178883</v>
      </c>
      <c r="J316" s="205">
        <f t="shared" si="44"/>
        <v>0.13476955389894685</v>
      </c>
      <c r="K316" s="206">
        <v>3268</v>
      </c>
      <c r="L316" s="202">
        <v>2842</v>
      </c>
      <c r="M316" s="203">
        <f t="shared" si="45"/>
        <v>0.86964504283965727</v>
      </c>
      <c r="N316" s="204">
        <v>3846</v>
      </c>
      <c r="O316" s="202">
        <v>2980</v>
      </c>
      <c r="P316" s="203">
        <f t="shared" si="46"/>
        <v>0.77483099323972959</v>
      </c>
      <c r="Q316" s="203">
        <f t="shared" si="47"/>
        <v>-0.15028601144045761</v>
      </c>
      <c r="R316" s="203">
        <f t="shared" si="48"/>
        <v>-4.630872483221482E-2</v>
      </c>
      <c r="S316" s="205">
        <f t="shared" si="49"/>
        <v>9.4814049599927674E-2</v>
      </c>
    </row>
    <row r="317" spans="1:19" ht="14.25" thickTop="1" x14ac:dyDescent="0.25">
      <c r="A317" s="207" t="s">
        <v>360</v>
      </c>
      <c r="B317" s="207">
        <v>1252</v>
      </c>
      <c r="C317" s="172">
        <v>1157</v>
      </c>
      <c r="D317" s="200">
        <f t="shared" si="40"/>
        <v>0.92412140575079871</v>
      </c>
      <c r="E317" s="172">
        <v>1348</v>
      </c>
      <c r="F317" s="172">
        <v>1196</v>
      </c>
      <c r="G317" s="200">
        <f t="shared" si="41"/>
        <v>0.88724035608308605</v>
      </c>
      <c r="H317" s="200">
        <f t="shared" si="42"/>
        <v>-7.1216617210682509E-2</v>
      </c>
      <c r="I317" s="200">
        <f t="shared" si="43"/>
        <v>-3.2608695652173947E-2</v>
      </c>
      <c r="J317" s="200">
        <f t="shared" si="44"/>
        <v>3.6881049667712662E-2</v>
      </c>
      <c r="K317" s="172">
        <v>3268</v>
      </c>
      <c r="L317" s="172">
        <v>2842</v>
      </c>
      <c r="M317" s="200">
        <f t="shared" si="45"/>
        <v>0.86964504283965727</v>
      </c>
      <c r="N317" s="172">
        <v>3086</v>
      </c>
      <c r="O317" s="172">
        <v>2625</v>
      </c>
      <c r="P317" s="200">
        <f t="shared" si="46"/>
        <v>0.85061568373298768</v>
      </c>
      <c r="Q317" s="200">
        <f t="shared" si="47"/>
        <v>5.8976020738820578E-2</v>
      </c>
      <c r="R317" s="200">
        <f t="shared" si="48"/>
        <v>8.2666666666666666E-2</v>
      </c>
      <c r="S317" s="200">
        <f t="shared" si="49"/>
        <v>1.9029359106669586E-2</v>
      </c>
    </row>
    <row r="318" spans="1:19" ht="14.25" thickBot="1" x14ac:dyDescent="0.3">
      <c r="A318" s="207" t="s">
        <v>359</v>
      </c>
      <c r="B318" s="207">
        <v>0</v>
      </c>
      <c r="C318" s="172">
        <v>0</v>
      </c>
      <c r="D318" s="200" t="str">
        <f t="shared" si="40"/>
        <v/>
      </c>
      <c r="E318" s="172">
        <v>380</v>
      </c>
      <c r="F318" s="172">
        <v>168</v>
      </c>
      <c r="G318" s="200">
        <f t="shared" si="41"/>
        <v>0.44210526315789472</v>
      </c>
      <c r="H318" s="200">
        <f t="shared" si="42"/>
        <v>-1</v>
      </c>
      <c r="I318" s="200">
        <f t="shared" si="43"/>
        <v>-1</v>
      </c>
      <c r="J318" s="200" t="str">
        <f t="shared" si="44"/>
        <v/>
      </c>
      <c r="K318" s="172">
        <v>0</v>
      </c>
      <c r="L318" s="172">
        <v>0</v>
      </c>
      <c r="M318" s="200" t="str">
        <f t="shared" si="45"/>
        <v/>
      </c>
      <c r="N318" s="172">
        <v>760</v>
      </c>
      <c r="O318" s="172">
        <v>355</v>
      </c>
      <c r="P318" s="200">
        <f t="shared" si="46"/>
        <v>0.46710526315789475</v>
      </c>
      <c r="Q318" s="200">
        <f t="shared" si="47"/>
        <v>-1</v>
      </c>
      <c r="R318" s="200">
        <f t="shared" si="48"/>
        <v>-1</v>
      </c>
      <c r="S318" s="200" t="str">
        <f t="shared" si="49"/>
        <v/>
      </c>
    </row>
    <row r="319" spans="1:19" ht="16.5" thickTop="1" thickBot="1" x14ac:dyDescent="0.3">
      <c r="A319" s="201" t="s">
        <v>295</v>
      </c>
      <c r="B319" s="284">
        <v>1170</v>
      </c>
      <c r="C319" s="202">
        <v>819</v>
      </c>
      <c r="D319" s="203">
        <f t="shared" si="40"/>
        <v>0.7</v>
      </c>
      <c r="E319" s="204">
        <v>0</v>
      </c>
      <c r="F319" s="202">
        <v>0</v>
      </c>
      <c r="G319" s="203" t="str">
        <f t="shared" si="41"/>
        <v/>
      </c>
      <c r="H319" s="203" t="str">
        <f t="shared" si="42"/>
        <v/>
      </c>
      <c r="I319" s="203" t="str">
        <f t="shared" si="43"/>
        <v/>
      </c>
      <c r="J319" s="205" t="str">
        <f t="shared" si="44"/>
        <v/>
      </c>
      <c r="K319" s="206">
        <v>7306</v>
      </c>
      <c r="L319" s="202">
        <v>5013</v>
      </c>
      <c r="M319" s="203">
        <f t="shared" si="45"/>
        <v>0.68614837120175198</v>
      </c>
      <c r="N319" s="204">
        <v>0</v>
      </c>
      <c r="O319" s="202">
        <v>0</v>
      </c>
      <c r="P319" s="203" t="str">
        <f t="shared" si="46"/>
        <v/>
      </c>
      <c r="Q319" s="203" t="str">
        <f t="shared" si="47"/>
        <v/>
      </c>
      <c r="R319" s="203" t="str">
        <f t="shared" si="48"/>
        <v/>
      </c>
      <c r="S319" s="205" t="str">
        <f t="shared" si="49"/>
        <v/>
      </c>
    </row>
    <row r="320" spans="1:19" ht="14.25" thickTop="1" x14ac:dyDescent="0.25">
      <c r="A320" s="207" t="s">
        <v>359</v>
      </c>
      <c r="B320" s="207">
        <v>1170</v>
      </c>
      <c r="C320" s="172">
        <v>819</v>
      </c>
      <c r="D320" s="200">
        <f t="shared" si="40"/>
        <v>0.7</v>
      </c>
      <c r="E320" s="172">
        <v>0</v>
      </c>
      <c r="F320" s="172">
        <v>0</v>
      </c>
      <c r="G320" s="200" t="str">
        <f t="shared" si="41"/>
        <v/>
      </c>
      <c r="H320" s="200" t="str">
        <f t="shared" si="42"/>
        <v/>
      </c>
      <c r="I320" s="200" t="str">
        <f t="shared" si="43"/>
        <v/>
      </c>
      <c r="J320" s="200" t="str">
        <f t="shared" si="44"/>
        <v/>
      </c>
      <c r="K320" s="172">
        <v>7170</v>
      </c>
      <c r="L320" s="172">
        <v>4917</v>
      </c>
      <c r="M320" s="200">
        <f t="shared" si="45"/>
        <v>0.68577405857740581</v>
      </c>
      <c r="N320" s="172">
        <v>0</v>
      </c>
      <c r="O320" s="172">
        <v>0</v>
      </c>
      <c r="P320" s="200" t="str">
        <f t="shared" si="46"/>
        <v/>
      </c>
      <c r="Q320" s="200" t="str">
        <f t="shared" si="47"/>
        <v/>
      </c>
      <c r="R320" s="200" t="str">
        <f t="shared" si="48"/>
        <v/>
      </c>
      <c r="S320" s="200" t="str">
        <f t="shared" si="49"/>
        <v/>
      </c>
    </row>
    <row r="321" spans="1:19" ht="14.25" thickBot="1" x14ac:dyDescent="0.3">
      <c r="A321" s="207" t="s">
        <v>84</v>
      </c>
      <c r="B321" s="207">
        <v>0</v>
      </c>
      <c r="C321" s="172">
        <v>0</v>
      </c>
      <c r="D321" s="200" t="str">
        <f t="shared" si="40"/>
        <v/>
      </c>
      <c r="E321" s="172">
        <v>0</v>
      </c>
      <c r="F321" s="172">
        <v>0</v>
      </c>
      <c r="G321" s="200" t="str">
        <f t="shared" si="41"/>
        <v/>
      </c>
      <c r="H321" s="200" t="str">
        <f t="shared" si="42"/>
        <v/>
      </c>
      <c r="I321" s="200" t="str">
        <f t="shared" si="43"/>
        <v/>
      </c>
      <c r="J321" s="200" t="str">
        <f t="shared" si="44"/>
        <v/>
      </c>
      <c r="K321" s="172">
        <v>136</v>
      </c>
      <c r="L321" s="172">
        <v>96</v>
      </c>
      <c r="M321" s="200">
        <f t="shared" si="45"/>
        <v>0.70588235294117652</v>
      </c>
      <c r="N321" s="172">
        <v>0</v>
      </c>
      <c r="O321" s="172">
        <v>0</v>
      </c>
      <c r="P321" s="200" t="str">
        <f t="shared" si="46"/>
        <v/>
      </c>
      <c r="Q321" s="200" t="str">
        <f t="shared" si="47"/>
        <v/>
      </c>
      <c r="R321" s="200" t="str">
        <f t="shared" si="48"/>
        <v/>
      </c>
      <c r="S321" s="200" t="str">
        <f t="shared" si="49"/>
        <v/>
      </c>
    </row>
    <row r="322" spans="1:19" ht="16.5" thickTop="1" thickBot="1" x14ac:dyDescent="0.3">
      <c r="A322" s="201" t="s">
        <v>296</v>
      </c>
      <c r="B322" s="284">
        <v>1116</v>
      </c>
      <c r="C322" s="202">
        <v>756</v>
      </c>
      <c r="D322" s="203">
        <f t="shared" si="40"/>
        <v>0.67741935483870963</v>
      </c>
      <c r="E322" s="204">
        <v>1253</v>
      </c>
      <c r="F322" s="202">
        <v>990</v>
      </c>
      <c r="G322" s="203">
        <f t="shared" si="41"/>
        <v>0.79010375099760577</v>
      </c>
      <c r="H322" s="203">
        <f t="shared" si="42"/>
        <v>-0.10933758978451713</v>
      </c>
      <c r="I322" s="203">
        <f t="shared" si="43"/>
        <v>-0.23636363636363633</v>
      </c>
      <c r="J322" s="205">
        <f t="shared" si="44"/>
        <v>-0.11268439615889614</v>
      </c>
      <c r="K322" s="206">
        <v>9224</v>
      </c>
      <c r="L322" s="202">
        <v>6917</v>
      </c>
      <c r="M322" s="203">
        <f t="shared" si="45"/>
        <v>0.74989158716392024</v>
      </c>
      <c r="N322" s="204">
        <v>8749</v>
      </c>
      <c r="O322" s="202">
        <v>5779</v>
      </c>
      <c r="P322" s="203">
        <f t="shared" si="46"/>
        <v>0.66053263230083437</v>
      </c>
      <c r="Q322" s="203">
        <f t="shared" si="47"/>
        <v>5.4291919076465911E-2</v>
      </c>
      <c r="R322" s="203">
        <f t="shared" si="48"/>
        <v>0.19691988233258351</v>
      </c>
      <c r="S322" s="205">
        <f t="shared" si="49"/>
        <v>8.9358954863085871E-2</v>
      </c>
    </row>
    <row r="323" spans="1:19" ht="15" thickTop="1" thickBot="1" x14ac:dyDescent="0.3">
      <c r="A323" s="207" t="s">
        <v>360</v>
      </c>
      <c r="B323" s="207">
        <v>1116</v>
      </c>
      <c r="C323" s="172">
        <v>756</v>
      </c>
      <c r="D323" s="200">
        <f t="shared" si="40"/>
        <v>0.67741935483870963</v>
      </c>
      <c r="E323" s="172">
        <v>1253</v>
      </c>
      <c r="F323" s="172">
        <v>990</v>
      </c>
      <c r="G323" s="200">
        <f t="shared" si="41"/>
        <v>0.79010375099760577</v>
      </c>
      <c r="H323" s="200">
        <f t="shared" si="42"/>
        <v>-0.10933758978451713</v>
      </c>
      <c r="I323" s="200">
        <f t="shared" si="43"/>
        <v>-0.23636363636363633</v>
      </c>
      <c r="J323" s="200">
        <f t="shared" si="44"/>
        <v>-0.11268439615889614</v>
      </c>
      <c r="K323" s="172">
        <v>9224</v>
      </c>
      <c r="L323" s="172">
        <v>6917</v>
      </c>
      <c r="M323" s="200">
        <f t="shared" si="45"/>
        <v>0.74989158716392024</v>
      </c>
      <c r="N323" s="172">
        <v>8749</v>
      </c>
      <c r="O323" s="172">
        <v>5779</v>
      </c>
      <c r="P323" s="200">
        <f t="shared" si="46"/>
        <v>0.66053263230083437</v>
      </c>
      <c r="Q323" s="200">
        <f t="shared" si="47"/>
        <v>5.4291919076465911E-2</v>
      </c>
      <c r="R323" s="200">
        <f t="shared" si="48"/>
        <v>0.19691988233258351</v>
      </c>
      <c r="S323" s="200">
        <f t="shared" si="49"/>
        <v>8.9358954863085871E-2</v>
      </c>
    </row>
    <row r="324" spans="1:19" ht="16.5" thickTop="1" thickBot="1" x14ac:dyDescent="0.3">
      <c r="A324" s="201" t="s">
        <v>297</v>
      </c>
      <c r="B324" s="284">
        <v>1108</v>
      </c>
      <c r="C324" s="202">
        <v>888</v>
      </c>
      <c r="D324" s="203">
        <f t="shared" si="40"/>
        <v>0.80144404332129959</v>
      </c>
      <c r="E324" s="204">
        <v>1310</v>
      </c>
      <c r="F324" s="202">
        <v>1105</v>
      </c>
      <c r="G324" s="203">
        <f t="shared" si="41"/>
        <v>0.84351145038167941</v>
      </c>
      <c r="H324" s="203">
        <f t="shared" si="42"/>
        <v>-0.15419847328244274</v>
      </c>
      <c r="I324" s="203">
        <f t="shared" si="43"/>
        <v>-0.19638009049773753</v>
      </c>
      <c r="J324" s="205">
        <f t="shared" si="44"/>
        <v>-4.2067407060379813E-2</v>
      </c>
      <c r="K324" s="206">
        <v>9035</v>
      </c>
      <c r="L324" s="202">
        <v>7285</v>
      </c>
      <c r="M324" s="203">
        <f t="shared" si="45"/>
        <v>0.80630879911455455</v>
      </c>
      <c r="N324" s="204">
        <v>9146</v>
      </c>
      <c r="O324" s="202">
        <v>6419</v>
      </c>
      <c r="P324" s="203">
        <f t="shared" si="46"/>
        <v>0.7018368685764268</v>
      </c>
      <c r="Q324" s="203">
        <f t="shared" si="47"/>
        <v>-1.2136453094248822E-2</v>
      </c>
      <c r="R324" s="203">
        <f t="shared" si="48"/>
        <v>0.13491198005919935</v>
      </c>
      <c r="S324" s="205">
        <f t="shared" si="49"/>
        <v>0.10447193053812776</v>
      </c>
    </row>
    <row r="325" spans="1:19" ht="15" thickTop="1" thickBot="1" x14ac:dyDescent="0.3">
      <c r="A325" s="207" t="s">
        <v>360</v>
      </c>
      <c r="B325" s="207">
        <v>1108</v>
      </c>
      <c r="C325" s="172">
        <v>888</v>
      </c>
      <c r="D325" s="200">
        <f t="shared" si="40"/>
        <v>0.80144404332129959</v>
      </c>
      <c r="E325" s="172">
        <v>1310</v>
      </c>
      <c r="F325" s="172">
        <v>1105</v>
      </c>
      <c r="G325" s="200">
        <f t="shared" si="41"/>
        <v>0.84351145038167941</v>
      </c>
      <c r="H325" s="200">
        <f t="shared" si="42"/>
        <v>-0.15419847328244274</v>
      </c>
      <c r="I325" s="200">
        <f t="shared" si="43"/>
        <v>-0.19638009049773753</v>
      </c>
      <c r="J325" s="200">
        <f t="shared" si="44"/>
        <v>-4.2067407060379813E-2</v>
      </c>
      <c r="K325" s="172">
        <v>9035</v>
      </c>
      <c r="L325" s="172">
        <v>7285</v>
      </c>
      <c r="M325" s="200">
        <f t="shared" si="45"/>
        <v>0.80630879911455455</v>
      </c>
      <c r="N325" s="172">
        <v>9146</v>
      </c>
      <c r="O325" s="172">
        <v>6419</v>
      </c>
      <c r="P325" s="200">
        <f t="shared" si="46"/>
        <v>0.7018368685764268</v>
      </c>
      <c r="Q325" s="200">
        <f t="shared" si="47"/>
        <v>-1.2136453094248822E-2</v>
      </c>
      <c r="R325" s="200">
        <f t="shared" si="48"/>
        <v>0.13491198005919935</v>
      </c>
      <c r="S325" s="200">
        <f t="shared" si="49"/>
        <v>0.10447193053812776</v>
      </c>
    </row>
    <row r="326" spans="1:19" ht="16.5" thickTop="1" thickBot="1" x14ac:dyDescent="0.3">
      <c r="A326" s="201" t="s">
        <v>298</v>
      </c>
      <c r="B326" s="284">
        <v>1058</v>
      </c>
      <c r="C326" s="202">
        <v>788</v>
      </c>
      <c r="D326" s="203">
        <f t="shared" si="40"/>
        <v>0.7448015122873346</v>
      </c>
      <c r="E326" s="204">
        <v>1440</v>
      </c>
      <c r="F326" s="202">
        <v>879</v>
      </c>
      <c r="G326" s="203">
        <f t="shared" si="41"/>
        <v>0.61041666666666672</v>
      </c>
      <c r="H326" s="203">
        <f t="shared" si="42"/>
        <v>-0.26527777777777772</v>
      </c>
      <c r="I326" s="203">
        <f t="shared" si="43"/>
        <v>-0.10352673492605236</v>
      </c>
      <c r="J326" s="205">
        <f t="shared" si="44"/>
        <v>0.13438484562066788</v>
      </c>
      <c r="K326" s="206">
        <v>11584</v>
      </c>
      <c r="L326" s="202">
        <v>7440</v>
      </c>
      <c r="M326" s="203">
        <f t="shared" si="45"/>
        <v>0.64226519337016574</v>
      </c>
      <c r="N326" s="204">
        <v>11492</v>
      </c>
      <c r="O326" s="202">
        <v>6790</v>
      </c>
      <c r="P326" s="203">
        <f t="shared" si="46"/>
        <v>0.59084580577793244</v>
      </c>
      <c r="Q326" s="203">
        <f t="shared" si="47"/>
        <v>8.0055690915419309E-3</v>
      </c>
      <c r="R326" s="203">
        <f t="shared" si="48"/>
        <v>9.5729013254786555E-2</v>
      </c>
      <c r="S326" s="205">
        <f t="shared" si="49"/>
        <v>5.1419387592233301E-2</v>
      </c>
    </row>
    <row r="327" spans="1:19" ht="15" thickTop="1" thickBot="1" x14ac:dyDescent="0.3">
      <c r="A327" s="207" t="s">
        <v>359</v>
      </c>
      <c r="B327" s="207">
        <v>1058</v>
      </c>
      <c r="C327" s="172">
        <v>788</v>
      </c>
      <c r="D327" s="200">
        <f t="shared" si="40"/>
        <v>0.7448015122873346</v>
      </c>
      <c r="E327" s="172">
        <v>1440</v>
      </c>
      <c r="F327" s="172">
        <v>879</v>
      </c>
      <c r="G327" s="200">
        <f t="shared" si="41"/>
        <v>0.61041666666666672</v>
      </c>
      <c r="H327" s="200">
        <f t="shared" si="42"/>
        <v>-0.26527777777777772</v>
      </c>
      <c r="I327" s="200">
        <f t="shared" si="43"/>
        <v>-0.10352673492605236</v>
      </c>
      <c r="J327" s="200">
        <f t="shared" si="44"/>
        <v>0.13438484562066788</v>
      </c>
      <c r="K327" s="172">
        <v>11584</v>
      </c>
      <c r="L327" s="172">
        <v>7440</v>
      </c>
      <c r="M327" s="200">
        <f t="shared" si="45"/>
        <v>0.64226519337016574</v>
      </c>
      <c r="N327" s="172">
        <v>11492</v>
      </c>
      <c r="O327" s="172">
        <v>6790</v>
      </c>
      <c r="P327" s="200">
        <f t="shared" si="46"/>
        <v>0.59084580577793244</v>
      </c>
      <c r="Q327" s="200">
        <f t="shared" si="47"/>
        <v>8.0055690915419309E-3</v>
      </c>
      <c r="R327" s="200">
        <f t="shared" si="48"/>
        <v>9.5729013254786555E-2</v>
      </c>
      <c r="S327" s="200">
        <f t="shared" si="49"/>
        <v>5.1419387592233301E-2</v>
      </c>
    </row>
    <row r="328" spans="1:19" ht="16.5" thickTop="1" thickBot="1" x14ac:dyDescent="0.3">
      <c r="A328" s="201" t="s">
        <v>299</v>
      </c>
      <c r="B328" s="284">
        <v>997</v>
      </c>
      <c r="C328" s="202">
        <v>783</v>
      </c>
      <c r="D328" s="203">
        <f t="shared" si="40"/>
        <v>0.78535606820461379</v>
      </c>
      <c r="E328" s="204">
        <v>1007</v>
      </c>
      <c r="F328" s="202">
        <v>847</v>
      </c>
      <c r="G328" s="203">
        <f t="shared" si="41"/>
        <v>0.84111221449851048</v>
      </c>
      <c r="H328" s="203">
        <f t="shared" si="42"/>
        <v>-9.930486593843102E-3</v>
      </c>
      <c r="I328" s="203">
        <f t="shared" si="43"/>
        <v>-7.5560802833530061E-2</v>
      </c>
      <c r="J328" s="205">
        <f t="shared" si="44"/>
        <v>-5.5756146293896691E-2</v>
      </c>
      <c r="K328" s="206">
        <v>7633</v>
      </c>
      <c r="L328" s="202">
        <v>6442</v>
      </c>
      <c r="M328" s="203">
        <f t="shared" si="45"/>
        <v>0.84396698545788029</v>
      </c>
      <c r="N328" s="204">
        <v>6950</v>
      </c>
      <c r="O328" s="202">
        <v>5633</v>
      </c>
      <c r="P328" s="203">
        <f t="shared" si="46"/>
        <v>0.81050359712230213</v>
      </c>
      <c r="Q328" s="203">
        <f t="shared" si="47"/>
        <v>9.8273381294964102E-2</v>
      </c>
      <c r="R328" s="203">
        <f t="shared" si="48"/>
        <v>0.14361796556009221</v>
      </c>
      <c r="S328" s="205">
        <f t="shared" si="49"/>
        <v>3.3463388335578159E-2</v>
      </c>
    </row>
    <row r="329" spans="1:19" ht="14.25" thickTop="1" x14ac:dyDescent="0.25">
      <c r="A329" s="207" t="s">
        <v>360</v>
      </c>
      <c r="B329" s="207">
        <v>978</v>
      </c>
      <c r="C329" s="172">
        <v>781</v>
      </c>
      <c r="D329" s="200">
        <f t="shared" ref="D329:D392" si="50">IFERROR(C329/B329,"")</f>
        <v>0.79856850715746419</v>
      </c>
      <c r="E329" s="172">
        <v>1007</v>
      </c>
      <c r="F329" s="172">
        <v>847</v>
      </c>
      <c r="G329" s="200">
        <f t="shared" ref="G329:G392" si="51">IFERROR(F329/E329,"")</f>
        <v>0.84111221449851048</v>
      </c>
      <c r="H329" s="200">
        <f t="shared" ref="H329:H392" si="52">IFERROR(B329/E329-1,"")</f>
        <v>-2.8798411122144985E-2</v>
      </c>
      <c r="I329" s="200">
        <f t="shared" ref="I329:I392" si="53">IFERROR(C329/F329-1,"")</f>
        <v>-7.7922077922077948E-2</v>
      </c>
      <c r="J329" s="200">
        <f t="shared" ref="J329:J392" si="54">IFERROR(D329-G329,"")</f>
        <v>-4.2543707341046288E-2</v>
      </c>
      <c r="K329" s="172">
        <v>7557</v>
      </c>
      <c r="L329" s="172">
        <v>6406</v>
      </c>
      <c r="M329" s="200">
        <f t="shared" ref="M329:M392" si="55">IFERROR(L329/K329,"")</f>
        <v>0.84769088262538039</v>
      </c>
      <c r="N329" s="172">
        <v>6950</v>
      </c>
      <c r="O329" s="172">
        <v>5633</v>
      </c>
      <c r="P329" s="200">
        <f t="shared" ref="P329:P392" si="56">IFERROR(O329/N329,"")</f>
        <v>0.81050359712230213</v>
      </c>
      <c r="Q329" s="200">
        <f t="shared" ref="Q329:Q392" si="57">IFERROR(K329/N329-1,"")</f>
        <v>8.733812949640285E-2</v>
      </c>
      <c r="R329" s="200">
        <f t="shared" ref="R329:R392" si="58">IFERROR(L329/O329-1,"")</f>
        <v>0.13722705485531694</v>
      </c>
      <c r="S329" s="200">
        <f t="shared" ref="S329:S392" si="59">IFERROR(M329-P329,"")</f>
        <v>3.718728550307826E-2</v>
      </c>
    </row>
    <row r="330" spans="1:19" x14ac:dyDescent="0.25">
      <c r="A330" s="207" t="s">
        <v>362</v>
      </c>
      <c r="B330" s="207">
        <v>19</v>
      </c>
      <c r="C330" s="172">
        <v>2</v>
      </c>
      <c r="D330" s="200">
        <f t="shared" si="50"/>
        <v>0.10526315789473684</v>
      </c>
      <c r="E330" s="172">
        <v>0</v>
      </c>
      <c r="F330" s="172">
        <v>0</v>
      </c>
      <c r="G330" s="200" t="str">
        <f t="shared" si="51"/>
        <v/>
      </c>
      <c r="H330" s="200" t="str">
        <f t="shared" si="52"/>
        <v/>
      </c>
      <c r="I330" s="200" t="str">
        <f t="shared" si="53"/>
        <v/>
      </c>
      <c r="J330" s="200" t="str">
        <f t="shared" si="54"/>
        <v/>
      </c>
      <c r="K330" s="172">
        <v>57</v>
      </c>
      <c r="L330" s="172">
        <v>17</v>
      </c>
      <c r="M330" s="200">
        <f t="shared" si="55"/>
        <v>0.2982456140350877</v>
      </c>
      <c r="N330" s="172">
        <v>0</v>
      </c>
      <c r="O330" s="172">
        <v>0</v>
      </c>
      <c r="P330" s="200" t="str">
        <f t="shared" si="56"/>
        <v/>
      </c>
      <c r="Q330" s="200" t="str">
        <f t="shared" si="57"/>
        <v/>
      </c>
      <c r="R330" s="200" t="str">
        <f t="shared" si="58"/>
        <v/>
      </c>
      <c r="S330" s="200" t="str">
        <f t="shared" si="59"/>
        <v/>
      </c>
    </row>
    <row r="331" spans="1:19" ht="14.25" thickBot="1" x14ac:dyDescent="0.3">
      <c r="A331" s="207" t="s">
        <v>361</v>
      </c>
      <c r="B331" s="207">
        <v>0</v>
      </c>
      <c r="C331" s="172">
        <v>0</v>
      </c>
      <c r="D331" s="200" t="str">
        <f t="shared" si="50"/>
        <v/>
      </c>
      <c r="E331" s="172">
        <v>0</v>
      </c>
      <c r="F331" s="172">
        <v>0</v>
      </c>
      <c r="G331" s="200" t="str">
        <f t="shared" si="51"/>
        <v/>
      </c>
      <c r="H331" s="200" t="str">
        <f t="shared" si="52"/>
        <v/>
      </c>
      <c r="I331" s="200" t="str">
        <f t="shared" si="53"/>
        <v/>
      </c>
      <c r="J331" s="200" t="str">
        <f t="shared" si="54"/>
        <v/>
      </c>
      <c r="K331" s="172">
        <v>19</v>
      </c>
      <c r="L331" s="172">
        <v>19</v>
      </c>
      <c r="M331" s="200">
        <f t="shared" si="55"/>
        <v>1</v>
      </c>
      <c r="N331" s="172">
        <v>0</v>
      </c>
      <c r="O331" s="172">
        <v>0</v>
      </c>
      <c r="P331" s="200" t="str">
        <f t="shared" si="56"/>
        <v/>
      </c>
      <c r="Q331" s="200" t="str">
        <f t="shared" si="57"/>
        <v/>
      </c>
      <c r="R331" s="200" t="str">
        <f t="shared" si="58"/>
        <v/>
      </c>
      <c r="S331" s="200" t="str">
        <f t="shared" si="59"/>
        <v/>
      </c>
    </row>
    <row r="332" spans="1:19" ht="16.5" thickTop="1" thickBot="1" x14ac:dyDescent="0.3">
      <c r="A332" s="201" t="s">
        <v>300</v>
      </c>
      <c r="B332" s="284">
        <v>987</v>
      </c>
      <c r="C332" s="202">
        <v>886</v>
      </c>
      <c r="D332" s="203">
        <f t="shared" si="50"/>
        <v>0.89766970618034447</v>
      </c>
      <c r="E332" s="204">
        <v>0</v>
      </c>
      <c r="F332" s="202">
        <v>0</v>
      </c>
      <c r="G332" s="203" t="str">
        <f t="shared" si="51"/>
        <v/>
      </c>
      <c r="H332" s="203" t="str">
        <f t="shared" si="52"/>
        <v/>
      </c>
      <c r="I332" s="203" t="str">
        <f t="shared" si="53"/>
        <v/>
      </c>
      <c r="J332" s="205" t="str">
        <f t="shared" si="54"/>
        <v/>
      </c>
      <c r="K332" s="206">
        <v>1183</v>
      </c>
      <c r="L332" s="202">
        <v>1035</v>
      </c>
      <c r="M332" s="203">
        <f t="shared" si="55"/>
        <v>0.87489433643279801</v>
      </c>
      <c r="N332" s="204">
        <v>0</v>
      </c>
      <c r="O332" s="202">
        <v>0</v>
      </c>
      <c r="P332" s="203" t="str">
        <f t="shared" si="56"/>
        <v/>
      </c>
      <c r="Q332" s="203" t="str">
        <f t="shared" si="57"/>
        <v/>
      </c>
      <c r="R332" s="203" t="str">
        <f t="shared" si="58"/>
        <v/>
      </c>
      <c r="S332" s="205" t="str">
        <f t="shared" si="59"/>
        <v/>
      </c>
    </row>
    <row r="333" spans="1:19" ht="15" thickTop="1" thickBot="1" x14ac:dyDescent="0.3">
      <c r="A333" s="207" t="s">
        <v>359</v>
      </c>
      <c r="B333" s="207">
        <v>987</v>
      </c>
      <c r="C333" s="172">
        <v>886</v>
      </c>
      <c r="D333" s="200">
        <f t="shared" si="50"/>
        <v>0.89766970618034447</v>
      </c>
      <c r="E333" s="172">
        <v>0</v>
      </c>
      <c r="F333" s="172">
        <v>0</v>
      </c>
      <c r="G333" s="200" t="str">
        <f t="shared" si="51"/>
        <v/>
      </c>
      <c r="H333" s="200" t="str">
        <f t="shared" si="52"/>
        <v/>
      </c>
      <c r="I333" s="200" t="str">
        <f t="shared" si="53"/>
        <v/>
      </c>
      <c r="J333" s="200" t="str">
        <f t="shared" si="54"/>
        <v/>
      </c>
      <c r="K333" s="172">
        <v>1183</v>
      </c>
      <c r="L333" s="172">
        <v>1035</v>
      </c>
      <c r="M333" s="200">
        <f t="shared" si="55"/>
        <v>0.87489433643279801</v>
      </c>
      <c r="N333" s="172">
        <v>0</v>
      </c>
      <c r="O333" s="172">
        <v>0</v>
      </c>
      <c r="P333" s="200" t="str">
        <f t="shared" si="56"/>
        <v/>
      </c>
      <c r="Q333" s="200" t="str">
        <f t="shared" si="57"/>
        <v/>
      </c>
      <c r="R333" s="200" t="str">
        <f t="shared" si="58"/>
        <v/>
      </c>
      <c r="S333" s="200" t="str">
        <f t="shared" si="59"/>
        <v/>
      </c>
    </row>
    <row r="334" spans="1:19" ht="16.5" thickTop="1" thickBot="1" x14ac:dyDescent="0.3">
      <c r="A334" s="201" t="s">
        <v>301</v>
      </c>
      <c r="B334" s="284">
        <v>902</v>
      </c>
      <c r="C334" s="202">
        <v>616</v>
      </c>
      <c r="D334" s="203">
        <f t="shared" si="50"/>
        <v>0.68292682926829273</v>
      </c>
      <c r="E334" s="204">
        <v>748</v>
      </c>
      <c r="F334" s="202">
        <v>644</v>
      </c>
      <c r="G334" s="203">
        <f t="shared" si="51"/>
        <v>0.86096256684491979</v>
      </c>
      <c r="H334" s="203">
        <f t="shared" si="52"/>
        <v>0.20588235294117641</v>
      </c>
      <c r="I334" s="203">
        <f t="shared" si="53"/>
        <v>-4.3478260869565188E-2</v>
      </c>
      <c r="J334" s="205">
        <f t="shared" si="54"/>
        <v>-0.17803573757662705</v>
      </c>
      <c r="K334" s="206">
        <v>6639</v>
      </c>
      <c r="L334" s="202">
        <v>5126</v>
      </c>
      <c r="M334" s="203">
        <f t="shared" si="55"/>
        <v>0.77210423256514538</v>
      </c>
      <c r="N334" s="204">
        <v>6241</v>
      </c>
      <c r="O334" s="202">
        <v>4467</v>
      </c>
      <c r="P334" s="203">
        <f t="shared" si="56"/>
        <v>0.71575068098061212</v>
      </c>
      <c r="Q334" s="203">
        <f t="shared" si="57"/>
        <v>6.3771831437269721E-2</v>
      </c>
      <c r="R334" s="203">
        <f t="shared" si="58"/>
        <v>0.14752630400716371</v>
      </c>
      <c r="S334" s="205">
        <f t="shared" si="59"/>
        <v>5.6353551584533257E-2</v>
      </c>
    </row>
    <row r="335" spans="1:19" ht="15" thickTop="1" thickBot="1" x14ac:dyDescent="0.3">
      <c r="A335" s="207" t="s">
        <v>360</v>
      </c>
      <c r="B335" s="207">
        <v>902</v>
      </c>
      <c r="C335" s="172">
        <v>616</v>
      </c>
      <c r="D335" s="200">
        <f t="shared" si="50"/>
        <v>0.68292682926829273</v>
      </c>
      <c r="E335" s="172">
        <v>748</v>
      </c>
      <c r="F335" s="172">
        <v>644</v>
      </c>
      <c r="G335" s="200">
        <f t="shared" si="51"/>
        <v>0.86096256684491979</v>
      </c>
      <c r="H335" s="200">
        <f t="shared" si="52"/>
        <v>0.20588235294117641</v>
      </c>
      <c r="I335" s="200">
        <f t="shared" si="53"/>
        <v>-4.3478260869565188E-2</v>
      </c>
      <c r="J335" s="200">
        <f t="shared" si="54"/>
        <v>-0.17803573757662705</v>
      </c>
      <c r="K335" s="172">
        <v>6639</v>
      </c>
      <c r="L335" s="172">
        <v>5126</v>
      </c>
      <c r="M335" s="200">
        <f t="shared" si="55"/>
        <v>0.77210423256514538</v>
      </c>
      <c r="N335" s="172">
        <v>6241</v>
      </c>
      <c r="O335" s="172">
        <v>4467</v>
      </c>
      <c r="P335" s="200">
        <f t="shared" si="56"/>
        <v>0.71575068098061212</v>
      </c>
      <c r="Q335" s="200">
        <f t="shared" si="57"/>
        <v>6.3771831437269721E-2</v>
      </c>
      <c r="R335" s="200">
        <f t="shared" si="58"/>
        <v>0.14752630400716371</v>
      </c>
      <c r="S335" s="200">
        <f t="shared" si="59"/>
        <v>5.6353551584533257E-2</v>
      </c>
    </row>
    <row r="336" spans="1:19" ht="16.5" thickTop="1" thickBot="1" x14ac:dyDescent="0.3">
      <c r="A336" s="201" t="s">
        <v>302</v>
      </c>
      <c r="B336" s="284">
        <v>888</v>
      </c>
      <c r="C336" s="202">
        <v>306</v>
      </c>
      <c r="D336" s="203">
        <f t="shared" si="50"/>
        <v>0.34459459459459457</v>
      </c>
      <c r="E336" s="204">
        <v>480</v>
      </c>
      <c r="F336" s="202">
        <v>226</v>
      </c>
      <c r="G336" s="203">
        <f t="shared" si="51"/>
        <v>0.47083333333333333</v>
      </c>
      <c r="H336" s="203">
        <f t="shared" si="52"/>
        <v>0.85000000000000009</v>
      </c>
      <c r="I336" s="203">
        <f t="shared" si="53"/>
        <v>0.35398230088495586</v>
      </c>
      <c r="J336" s="205">
        <f t="shared" si="54"/>
        <v>-0.12623873873873875</v>
      </c>
      <c r="K336" s="206">
        <v>4612</v>
      </c>
      <c r="L336" s="202">
        <v>1853</v>
      </c>
      <c r="M336" s="203">
        <f t="shared" si="55"/>
        <v>0.4017779705117086</v>
      </c>
      <c r="N336" s="204">
        <v>3056</v>
      </c>
      <c r="O336" s="202">
        <v>1453</v>
      </c>
      <c r="P336" s="203">
        <f t="shared" si="56"/>
        <v>0.4754581151832461</v>
      </c>
      <c r="Q336" s="203">
        <f t="shared" si="57"/>
        <v>0.50916230366492155</v>
      </c>
      <c r="R336" s="203">
        <f t="shared" si="58"/>
        <v>0.27529249827942182</v>
      </c>
      <c r="S336" s="205">
        <f t="shared" si="59"/>
        <v>-7.3680144671537495E-2</v>
      </c>
    </row>
    <row r="337" spans="1:19" ht="15" thickTop="1" thickBot="1" x14ac:dyDescent="0.3">
      <c r="A337" s="207" t="s">
        <v>359</v>
      </c>
      <c r="B337" s="207">
        <v>888</v>
      </c>
      <c r="C337" s="172">
        <v>306</v>
      </c>
      <c r="D337" s="200">
        <f t="shared" si="50"/>
        <v>0.34459459459459457</v>
      </c>
      <c r="E337" s="172">
        <v>480</v>
      </c>
      <c r="F337" s="172">
        <v>226</v>
      </c>
      <c r="G337" s="200">
        <f t="shared" si="51"/>
        <v>0.47083333333333333</v>
      </c>
      <c r="H337" s="200">
        <f t="shared" si="52"/>
        <v>0.85000000000000009</v>
      </c>
      <c r="I337" s="200">
        <f t="shared" si="53"/>
        <v>0.35398230088495586</v>
      </c>
      <c r="J337" s="200">
        <f t="shared" si="54"/>
        <v>-0.12623873873873875</v>
      </c>
      <c r="K337" s="172">
        <v>4612</v>
      </c>
      <c r="L337" s="172">
        <v>1853</v>
      </c>
      <c r="M337" s="200">
        <f t="shared" si="55"/>
        <v>0.4017779705117086</v>
      </c>
      <c r="N337" s="172">
        <v>3056</v>
      </c>
      <c r="O337" s="172">
        <v>1453</v>
      </c>
      <c r="P337" s="200">
        <f t="shared" si="56"/>
        <v>0.4754581151832461</v>
      </c>
      <c r="Q337" s="200">
        <f t="shared" si="57"/>
        <v>0.50916230366492155</v>
      </c>
      <c r="R337" s="200">
        <f t="shared" si="58"/>
        <v>0.27529249827942182</v>
      </c>
      <c r="S337" s="200">
        <f t="shared" si="59"/>
        <v>-7.3680144671537495E-2</v>
      </c>
    </row>
    <row r="338" spans="1:19" ht="16.5" thickTop="1" thickBot="1" x14ac:dyDescent="0.3">
      <c r="A338" s="201" t="s">
        <v>303</v>
      </c>
      <c r="B338" s="284">
        <v>876</v>
      </c>
      <c r="C338" s="202">
        <v>565</v>
      </c>
      <c r="D338" s="203">
        <f t="shared" si="50"/>
        <v>0.64497716894977164</v>
      </c>
      <c r="E338" s="204">
        <v>0</v>
      </c>
      <c r="F338" s="202">
        <v>0</v>
      </c>
      <c r="G338" s="203" t="str">
        <f t="shared" si="51"/>
        <v/>
      </c>
      <c r="H338" s="203" t="str">
        <f t="shared" si="52"/>
        <v/>
      </c>
      <c r="I338" s="203" t="str">
        <f t="shared" si="53"/>
        <v/>
      </c>
      <c r="J338" s="205" t="str">
        <f t="shared" si="54"/>
        <v/>
      </c>
      <c r="K338" s="206">
        <v>10044</v>
      </c>
      <c r="L338" s="202">
        <v>6045</v>
      </c>
      <c r="M338" s="203">
        <f t="shared" si="55"/>
        <v>0.60185185185185186</v>
      </c>
      <c r="N338" s="204">
        <v>0</v>
      </c>
      <c r="O338" s="202">
        <v>0</v>
      </c>
      <c r="P338" s="203" t="str">
        <f t="shared" si="56"/>
        <v/>
      </c>
      <c r="Q338" s="203" t="str">
        <f t="shared" si="57"/>
        <v/>
      </c>
      <c r="R338" s="203" t="str">
        <f t="shared" si="58"/>
        <v/>
      </c>
      <c r="S338" s="205" t="str">
        <f t="shared" si="59"/>
        <v/>
      </c>
    </row>
    <row r="339" spans="1:19" ht="14.25" thickTop="1" x14ac:dyDescent="0.25">
      <c r="A339" s="207" t="s">
        <v>359</v>
      </c>
      <c r="B339" s="207">
        <v>876</v>
      </c>
      <c r="C339" s="172">
        <v>565</v>
      </c>
      <c r="D339" s="200">
        <f t="shared" si="50"/>
        <v>0.64497716894977164</v>
      </c>
      <c r="E339" s="172">
        <v>0</v>
      </c>
      <c r="F339" s="172">
        <v>0</v>
      </c>
      <c r="G339" s="200" t="str">
        <f t="shared" si="51"/>
        <v/>
      </c>
      <c r="H339" s="200" t="str">
        <f t="shared" si="52"/>
        <v/>
      </c>
      <c r="I339" s="200" t="str">
        <f t="shared" si="53"/>
        <v/>
      </c>
      <c r="J339" s="200" t="str">
        <f t="shared" si="54"/>
        <v/>
      </c>
      <c r="K339" s="172">
        <v>9900</v>
      </c>
      <c r="L339" s="172">
        <v>5933</v>
      </c>
      <c r="M339" s="200">
        <f t="shared" si="55"/>
        <v>0.59929292929292932</v>
      </c>
      <c r="N339" s="172">
        <v>0</v>
      </c>
      <c r="O339" s="172">
        <v>0</v>
      </c>
      <c r="P339" s="200" t="str">
        <f t="shared" si="56"/>
        <v/>
      </c>
      <c r="Q339" s="200" t="str">
        <f t="shared" si="57"/>
        <v/>
      </c>
      <c r="R339" s="200" t="str">
        <f t="shared" si="58"/>
        <v/>
      </c>
      <c r="S339" s="200" t="str">
        <f t="shared" si="59"/>
        <v/>
      </c>
    </row>
    <row r="340" spans="1:19" ht="14.25" thickBot="1" x14ac:dyDescent="0.3">
      <c r="A340" s="207" t="s">
        <v>103</v>
      </c>
      <c r="B340" s="207">
        <v>0</v>
      </c>
      <c r="C340" s="172">
        <v>0</v>
      </c>
      <c r="D340" s="200" t="str">
        <f t="shared" si="50"/>
        <v/>
      </c>
      <c r="E340" s="172">
        <v>0</v>
      </c>
      <c r="F340" s="172">
        <v>0</v>
      </c>
      <c r="G340" s="200" t="str">
        <f t="shared" si="51"/>
        <v/>
      </c>
      <c r="H340" s="200" t="str">
        <f t="shared" si="52"/>
        <v/>
      </c>
      <c r="I340" s="200" t="str">
        <f t="shared" si="53"/>
        <v/>
      </c>
      <c r="J340" s="200" t="str">
        <f t="shared" si="54"/>
        <v/>
      </c>
      <c r="K340" s="172">
        <v>144</v>
      </c>
      <c r="L340" s="172">
        <v>112</v>
      </c>
      <c r="M340" s="200">
        <f t="shared" si="55"/>
        <v>0.77777777777777779</v>
      </c>
      <c r="N340" s="172">
        <v>0</v>
      </c>
      <c r="O340" s="172">
        <v>0</v>
      </c>
      <c r="P340" s="200" t="str">
        <f t="shared" si="56"/>
        <v/>
      </c>
      <c r="Q340" s="200" t="str">
        <f t="shared" si="57"/>
        <v/>
      </c>
      <c r="R340" s="200" t="str">
        <f t="shared" si="58"/>
        <v/>
      </c>
      <c r="S340" s="200" t="str">
        <f t="shared" si="59"/>
        <v/>
      </c>
    </row>
    <row r="341" spans="1:19" ht="16.5" thickTop="1" thickBot="1" x14ac:dyDescent="0.3">
      <c r="A341" s="201" t="s">
        <v>304</v>
      </c>
      <c r="B341" s="284">
        <v>868</v>
      </c>
      <c r="C341" s="202">
        <v>665</v>
      </c>
      <c r="D341" s="203">
        <f t="shared" si="50"/>
        <v>0.7661290322580645</v>
      </c>
      <c r="E341" s="204">
        <v>768</v>
      </c>
      <c r="F341" s="202">
        <v>554</v>
      </c>
      <c r="G341" s="203">
        <f t="shared" si="51"/>
        <v>0.72135416666666663</v>
      </c>
      <c r="H341" s="203">
        <f t="shared" si="52"/>
        <v>0.13020833333333326</v>
      </c>
      <c r="I341" s="203">
        <f t="shared" si="53"/>
        <v>0.20036101083032487</v>
      </c>
      <c r="J341" s="205">
        <f t="shared" si="54"/>
        <v>4.4774865591397872E-2</v>
      </c>
      <c r="K341" s="206">
        <v>6238</v>
      </c>
      <c r="L341" s="202">
        <v>4871</v>
      </c>
      <c r="M341" s="203">
        <f t="shared" si="55"/>
        <v>0.78085924975953835</v>
      </c>
      <c r="N341" s="204">
        <v>6364</v>
      </c>
      <c r="O341" s="202">
        <v>4851</v>
      </c>
      <c r="P341" s="203">
        <f t="shared" si="56"/>
        <v>0.7622564424890006</v>
      </c>
      <c r="Q341" s="203">
        <f t="shared" si="57"/>
        <v>-1.9798868636077938E-2</v>
      </c>
      <c r="R341" s="203">
        <f t="shared" si="58"/>
        <v>4.1228612657184804E-3</v>
      </c>
      <c r="S341" s="205">
        <f t="shared" si="59"/>
        <v>1.8602807270537758E-2</v>
      </c>
    </row>
    <row r="342" spans="1:19" ht="14.25" thickTop="1" x14ac:dyDescent="0.25">
      <c r="A342" s="207" t="s">
        <v>360</v>
      </c>
      <c r="B342" s="207">
        <v>868</v>
      </c>
      <c r="C342" s="172">
        <v>665</v>
      </c>
      <c r="D342" s="200">
        <f t="shared" si="50"/>
        <v>0.7661290322580645</v>
      </c>
      <c r="E342" s="172">
        <v>768</v>
      </c>
      <c r="F342" s="172">
        <v>554</v>
      </c>
      <c r="G342" s="200">
        <f t="shared" si="51"/>
        <v>0.72135416666666663</v>
      </c>
      <c r="H342" s="200">
        <f t="shared" si="52"/>
        <v>0.13020833333333326</v>
      </c>
      <c r="I342" s="200">
        <f t="shared" si="53"/>
        <v>0.20036101083032487</v>
      </c>
      <c r="J342" s="200">
        <f t="shared" si="54"/>
        <v>4.4774865591397872E-2</v>
      </c>
      <c r="K342" s="172">
        <v>6200</v>
      </c>
      <c r="L342" s="172">
        <v>4850</v>
      </c>
      <c r="M342" s="200">
        <f t="shared" si="55"/>
        <v>0.782258064516129</v>
      </c>
      <c r="N342" s="172">
        <v>6364</v>
      </c>
      <c r="O342" s="172">
        <v>4851</v>
      </c>
      <c r="P342" s="200">
        <f t="shared" si="56"/>
        <v>0.7622564424890006</v>
      </c>
      <c r="Q342" s="200">
        <f t="shared" si="57"/>
        <v>-2.5769956002514194E-2</v>
      </c>
      <c r="R342" s="200">
        <f t="shared" si="58"/>
        <v>-2.0614306328592402E-4</v>
      </c>
      <c r="S342" s="200">
        <f t="shared" si="59"/>
        <v>2.0001622027128407E-2</v>
      </c>
    </row>
    <row r="343" spans="1:19" ht="14.25" thickBot="1" x14ac:dyDescent="0.3">
      <c r="A343" s="207" t="s">
        <v>361</v>
      </c>
      <c r="B343" s="207">
        <v>0</v>
      </c>
      <c r="C343" s="172">
        <v>0</v>
      </c>
      <c r="D343" s="200" t="str">
        <f t="shared" si="50"/>
        <v/>
      </c>
      <c r="E343" s="172">
        <v>0</v>
      </c>
      <c r="F343" s="172">
        <v>0</v>
      </c>
      <c r="G343" s="200" t="str">
        <f t="shared" si="51"/>
        <v/>
      </c>
      <c r="H343" s="200" t="str">
        <f t="shared" si="52"/>
        <v/>
      </c>
      <c r="I343" s="200" t="str">
        <f t="shared" si="53"/>
        <v/>
      </c>
      <c r="J343" s="200" t="str">
        <f t="shared" si="54"/>
        <v/>
      </c>
      <c r="K343" s="172">
        <v>38</v>
      </c>
      <c r="L343" s="172">
        <v>21</v>
      </c>
      <c r="M343" s="200">
        <f t="shared" si="55"/>
        <v>0.55263157894736847</v>
      </c>
      <c r="N343" s="172">
        <v>0</v>
      </c>
      <c r="O343" s="172">
        <v>0</v>
      </c>
      <c r="P343" s="200" t="str">
        <f t="shared" si="56"/>
        <v/>
      </c>
      <c r="Q343" s="200" t="str">
        <f t="shared" si="57"/>
        <v/>
      </c>
      <c r="R343" s="200" t="str">
        <f t="shared" si="58"/>
        <v/>
      </c>
      <c r="S343" s="200" t="str">
        <f t="shared" si="59"/>
        <v/>
      </c>
    </row>
    <row r="344" spans="1:19" ht="16.5" thickTop="1" thickBot="1" x14ac:dyDescent="0.3">
      <c r="A344" s="201" t="s">
        <v>305</v>
      </c>
      <c r="B344" s="284">
        <v>864</v>
      </c>
      <c r="C344" s="202">
        <v>702</v>
      </c>
      <c r="D344" s="203">
        <f t="shared" si="50"/>
        <v>0.8125</v>
      </c>
      <c r="E344" s="204">
        <v>0</v>
      </c>
      <c r="F344" s="202">
        <v>0</v>
      </c>
      <c r="G344" s="203" t="str">
        <f t="shared" si="51"/>
        <v/>
      </c>
      <c r="H344" s="203" t="str">
        <f t="shared" si="52"/>
        <v/>
      </c>
      <c r="I344" s="203" t="str">
        <f t="shared" si="53"/>
        <v/>
      </c>
      <c r="J344" s="205" t="str">
        <f t="shared" si="54"/>
        <v/>
      </c>
      <c r="K344" s="206">
        <v>4704</v>
      </c>
      <c r="L344" s="202">
        <v>3757</v>
      </c>
      <c r="M344" s="203">
        <f t="shared" si="55"/>
        <v>0.79868197278911568</v>
      </c>
      <c r="N344" s="204">
        <v>1302</v>
      </c>
      <c r="O344" s="202">
        <v>1036</v>
      </c>
      <c r="P344" s="203">
        <f t="shared" si="56"/>
        <v>0.79569892473118276</v>
      </c>
      <c r="Q344" s="203">
        <f t="shared" si="57"/>
        <v>2.6129032258064515</v>
      </c>
      <c r="R344" s="203">
        <f t="shared" si="58"/>
        <v>2.6264478764478763</v>
      </c>
      <c r="S344" s="205">
        <f t="shared" si="59"/>
        <v>2.9830480579329244E-3</v>
      </c>
    </row>
    <row r="345" spans="1:19" ht="15" thickTop="1" thickBot="1" x14ac:dyDescent="0.3">
      <c r="A345" s="207" t="s">
        <v>360</v>
      </c>
      <c r="B345" s="207">
        <v>864</v>
      </c>
      <c r="C345" s="172">
        <v>702</v>
      </c>
      <c r="D345" s="200">
        <f t="shared" si="50"/>
        <v>0.8125</v>
      </c>
      <c r="E345" s="172">
        <v>0</v>
      </c>
      <c r="F345" s="172">
        <v>0</v>
      </c>
      <c r="G345" s="200" t="str">
        <f t="shared" si="51"/>
        <v/>
      </c>
      <c r="H345" s="200" t="str">
        <f t="shared" si="52"/>
        <v/>
      </c>
      <c r="I345" s="200" t="str">
        <f t="shared" si="53"/>
        <v/>
      </c>
      <c r="J345" s="200" t="str">
        <f t="shared" si="54"/>
        <v/>
      </c>
      <c r="K345" s="172">
        <v>4704</v>
      </c>
      <c r="L345" s="172">
        <v>3757</v>
      </c>
      <c r="M345" s="200">
        <f t="shared" si="55"/>
        <v>0.79868197278911568</v>
      </c>
      <c r="N345" s="172">
        <v>1302</v>
      </c>
      <c r="O345" s="172">
        <v>1036</v>
      </c>
      <c r="P345" s="200">
        <f t="shared" si="56"/>
        <v>0.79569892473118276</v>
      </c>
      <c r="Q345" s="200">
        <f t="shared" si="57"/>
        <v>2.6129032258064515</v>
      </c>
      <c r="R345" s="200">
        <f t="shared" si="58"/>
        <v>2.6264478764478763</v>
      </c>
      <c r="S345" s="200">
        <f t="shared" si="59"/>
        <v>2.9830480579329244E-3</v>
      </c>
    </row>
    <row r="346" spans="1:19" ht="16.5" thickTop="1" thickBot="1" x14ac:dyDescent="0.3">
      <c r="A346" s="201" t="s">
        <v>306</v>
      </c>
      <c r="B346" s="284">
        <v>864</v>
      </c>
      <c r="C346" s="202">
        <v>738</v>
      </c>
      <c r="D346" s="203">
        <f t="shared" si="50"/>
        <v>0.85416666666666663</v>
      </c>
      <c r="E346" s="204">
        <v>968</v>
      </c>
      <c r="F346" s="202">
        <v>754</v>
      </c>
      <c r="G346" s="203">
        <f t="shared" si="51"/>
        <v>0.77892561983471076</v>
      </c>
      <c r="H346" s="203">
        <f t="shared" si="52"/>
        <v>-0.1074380165289256</v>
      </c>
      <c r="I346" s="203">
        <f t="shared" si="53"/>
        <v>-2.1220159151193685E-2</v>
      </c>
      <c r="J346" s="205">
        <f t="shared" si="54"/>
        <v>7.5241046831955871E-2</v>
      </c>
      <c r="K346" s="206">
        <v>6628</v>
      </c>
      <c r="L346" s="202">
        <v>5402</v>
      </c>
      <c r="M346" s="203">
        <f t="shared" si="55"/>
        <v>0.81502715751357879</v>
      </c>
      <c r="N346" s="204">
        <v>6722</v>
      </c>
      <c r="O346" s="202">
        <v>5249</v>
      </c>
      <c r="P346" s="203">
        <f t="shared" si="56"/>
        <v>0.78086878905087775</v>
      </c>
      <c r="Q346" s="203">
        <f t="shared" si="57"/>
        <v>-1.398393335316872E-2</v>
      </c>
      <c r="R346" s="203">
        <f t="shared" si="58"/>
        <v>2.9148409220803861E-2</v>
      </c>
      <c r="S346" s="205">
        <f t="shared" si="59"/>
        <v>3.4158368462701039E-2</v>
      </c>
    </row>
    <row r="347" spans="1:19" ht="15" thickTop="1" thickBot="1" x14ac:dyDescent="0.3">
      <c r="A347" s="207" t="s">
        <v>360</v>
      </c>
      <c r="B347" s="207">
        <v>864</v>
      </c>
      <c r="C347" s="172">
        <v>738</v>
      </c>
      <c r="D347" s="200">
        <f t="shared" si="50"/>
        <v>0.85416666666666663</v>
      </c>
      <c r="E347" s="172">
        <v>968</v>
      </c>
      <c r="F347" s="172">
        <v>754</v>
      </c>
      <c r="G347" s="200">
        <f t="shared" si="51"/>
        <v>0.77892561983471076</v>
      </c>
      <c r="H347" s="200">
        <f t="shared" si="52"/>
        <v>-0.1074380165289256</v>
      </c>
      <c r="I347" s="200">
        <f t="shared" si="53"/>
        <v>-2.1220159151193685E-2</v>
      </c>
      <c r="J347" s="200">
        <f t="shared" si="54"/>
        <v>7.5241046831955871E-2</v>
      </c>
      <c r="K347" s="172">
        <v>6492</v>
      </c>
      <c r="L347" s="172">
        <v>5366</v>
      </c>
      <c r="M347" s="200">
        <f t="shared" si="55"/>
        <v>0.82655576093653726</v>
      </c>
      <c r="N347" s="172">
        <v>6722</v>
      </c>
      <c r="O347" s="172">
        <v>5249</v>
      </c>
      <c r="P347" s="200">
        <f t="shared" si="56"/>
        <v>0.78086878905087775</v>
      </c>
      <c r="Q347" s="200">
        <f t="shared" si="57"/>
        <v>-3.4216007140731919E-2</v>
      </c>
      <c r="R347" s="200">
        <f t="shared" si="58"/>
        <v>2.2289959992379593E-2</v>
      </c>
      <c r="S347" s="200">
        <f t="shared" si="59"/>
        <v>4.5686971885659511E-2</v>
      </c>
    </row>
    <row r="348" spans="1:19" ht="16.5" thickTop="1" thickBot="1" x14ac:dyDescent="0.3">
      <c r="A348" s="201" t="s">
        <v>455</v>
      </c>
      <c r="B348" s="284">
        <v>0</v>
      </c>
      <c r="C348" s="202">
        <v>0</v>
      </c>
      <c r="D348" s="203" t="str">
        <f t="shared" si="50"/>
        <v/>
      </c>
      <c r="E348" s="204">
        <v>0</v>
      </c>
      <c r="F348" s="202">
        <v>0</v>
      </c>
      <c r="G348" s="203" t="str">
        <f t="shared" si="51"/>
        <v/>
      </c>
      <c r="H348" s="203" t="str">
        <f t="shared" si="52"/>
        <v/>
      </c>
      <c r="I348" s="203" t="str">
        <f t="shared" si="53"/>
        <v/>
      </c>
      <c r="J348" s="205" t="str">
        <f t="shared" si="54"/>
        <v/>
      </c>
      <c r="K348" s="206">
        <v>136</v>
      </c>
      <c r="L348" s="202">
        <v>36</v>
      </c>
      <c r="M348" s="203">
        <f t="shared" si="55"/>
        <v>0.26470588235294118</v>
      </c>
      <c r="N348" s="204">
        <v>0</v>
      </c>
      <c r="O348" s="202">
        <v>0</v>
      </c>
      <c r="P348" s="203" t="str">
        <f t="shared" si="56"/>
        <v/>
      </c>
      <c r="Q348" s="203" t="str">
        <f t="shared" si="57"/>
        <v/>
      </c>
      <c r="R348" s="203" t="str">
        <f t="shared" si="58"/>
        <v/>
      </c>
      <c r="S348" s="205" t="str">
        <f t="shared" si="59"/>
        <v/>
      </c>
    </row>
    <row r="349" spans="1:19" ht="16.5" thickTop="1" thickBot="1" x14ac:dyDescent="0.3">
      <c r="A349" s="201" t="s">
        <v>307</v>
      </c>
      <c r="B349" s="284">
        <v>719</v>
      </c>
      <c r="C349" s="202">
        <v>597</v>
      </c>
      <c r="D349" s="203">
        <f t="shared" si="50"/>
        <v>0.83031988873435325</v>
      </c>
      <c r="E349" s="204">
        <v>923</v>
      </c>
      <c r="F349" s="202">
        <v>696</v>
      </c>
      <c r="G349" s="203">
        <f t="shared" si="51"/>
        <v>0.75406283856988088</v>
      </c>
      <c r="H349" s="203">
        <f t="shared" si="52"/>
        <v>-0.2210184182015168</v>
      </c>
      <c r="I349" s="203">
        <f t="shared" si="53"/>
        <v>-0.14224137931034486</v>
      </c>
      <c r="J349" s="205">
        <f t="shared" si="54"/>
        <v>7.6257050164472373E-2</v>
      </c>
      <c r="K349" s="206">
        <v>5612</v>
      </c>
      <c r="L349" s="202">
        <v>4439</v>
      </c>
      <c r="M349" s="203">
        <f t="shared" si="55"/>
        <v>0.79098360655737709</v>
      </c>
      <c r="N349" s="204">
        <v>6610</v>
      </c>
      <c r="O349" s="202">
        <v>5364</v>
      </c>
      <c r="P349" s="203">
        <f t="shared" si="56"/>
        <v>0.81149773071104392</v>
      </c>
      <c r="Q349" s="203">
        <f t="shared" si="57"/>
        <v>-0.1509833585476551</v>
      </c>
      <c r="R349" s="203">
        <f t="shared" si="58"/>
        <v>-0.17244593586875467</v>
      </c>
      <c r="S349" s="205">
        <f t="shared" si="59"/>
        <v>-2.0514124153666824E-2</v>
      </c>
    </row>
    <row r="350" spans="1:19" ht="14.25" thickTop="1" x14ac:dyDescent="0.25">
      <c r="A350" s="207" t="s">
        <v>361</v>
      </c>
      <c r="B350" s="207">
        <v>719</v>
      </c>
      <c r="C350" s="172">
        <v>597</v>
      </c>
      <c r="D350" s="200">
        <f t="shared" si="50"/>
        <v>0.83031988873435325</v>
      </c>
      <c r="E350" s="172">
        <v>923</v>
      </c>
      <c r="F350" s="172">
        <v>696</v>
      </c>
      <c r="G350" s="200">
        <f t="shared" si="51"/>
        <v>0.75406283856988088</v>
      </c>
      <c r="H350" s="200">
        <f t="shared" si="52"/>
        <v>-0.2210184182015168</v>
      </c>
      <c r="I350" s="200">
        <f t="shared" si="53"/>
        <v>-0.14224137931034486</v>
      </c>
      <c r="J350" s="200">
        <f t="shared" si="54"/>
        <v>7.6257050164472373E-2</v>
      </c>
      <c r="K350" s="172">
        <v>5612</v>
      </c>
      <c r="L350" s="172">
        <v>4439</v>
      </c>
      <c r="M350" s="200">
        <f t="shared" si="55"/>
        <v>0.79098360655737709</v>
      </c>
      <c r="N350" s="172">
        <v>6458</v>
      </c>
      <c r="O350" s="172">
        <v>5273</v>
      </c>
      <c r="P350" s="200">
        <f t="shared" si="56"/>
        <v>0.81650665840817593</v>
      </c>
      <c r="Q350" s="200">
        <f t="shared" si="57"/>
        <v>-0.13100030969340348</v>
      </c>
      <c r="R350" s="200">
        <f t="shared" si="58"/>
        <v>-0.15816423288450598</v>
      </c>
      <c r="S350" s="200">
        <f t="shared" si="59"/>
        <v>-2.5523051850798839E-2</v>
      </c>
    </row>
    <row r="351" spans="1:19" ht="14.25" thickBot="1" x14ac:dyDescent="0.3">
      <c r="A351" s="207" t="s">
        <v>362</v>
      </c>
      <c r="B351" s="207">
        <v>0</v>
      </c>
      <c r="C351" s="172">
        <v>0</v>
      </c>
      <c r="D351" s="200" t="str">
        <f t="shared" si="50"/>
        <v/>
      </c>
      <c r="E351" s="172">
        <v>0</v>
      </c>
      <c r="F351" s="172">
        <v>0</v>
      </c>
      <c r="G351" s="200" t="str">
        <f t="shared" si="51"/>
        <v/>
      </c>
      <c r="H351" s="200" t="str">
        <f t="shared" si="52"/>
        <v/>
      </c>
      <c r="I351" s="200" t="str">
        <f t="shared" si="53"/>
        <v/>
      </c>
      <c r="J351" s="200" t="str">
        <f t="shared" si="54"/>
        <v/>
      </c>
      <c r="K351" s="172">
        <v>0</v>
      </c>
      <c r="L351" s="172">
        <v>0</v>
      </c>
      <c r="M351" s="200" t="str">
        <f t="shared" si="55"/>
        <v/>
      </c>
      <c r="N351" s="172">
        <v>152</v>
      </c>
      <c r="O351" s="172">
        <v>91</v>
      </c>
      <c r="P351" s="200">
        <f t="shared" si="56"/>
        <v>0.59868421052631582</v>
      </c>
      <c r="Q351" s="200">
        <f t="shared" si="57"/>
        <v>-1</v>
      </c>
      <c r="R351" s="200">
        <f t="shared" si="58"/>
        <v>-1</v>
      </c>
      <c r="S351" s="200" t="str">
        <f t="shared" si="59"/>
        <v/>
      </c>
    </row>
    <row r="352" spans="1:19" ht="16.5" thickTop="1" thickBot="1" x14ac:dyDescent="0.3">
      <c r="A352" s="201" t="s">
        <v>308</v>
      </c>
      <c r="B352" s="284">
        <v>676</v>
      </c>
      <c r="C352" s="202">
        <v>576</v>
      </c>
      <c r="D352" s="203">
        <f t="shared" si="50"/>
        <v>0.85207100591715978</v>
      </c>
      <c r="E352" s="204">
        <v>675</v>
      </c>
      <c r="F352" s="202">
        <v>477</v>
      </c>
      <c r="G352" s="203">
        <f t="shared" si="51"/>
        <v>0.70666666666666667</v>
      </c>
      <c r="H352" s="203">
        <f t="shared" si="52"/>
        <v>1.481481481481417E-3</v>
      </c>
      <c r="I352" s="203">
        <f t="shared" si="53"/>
        <v>0.20754716981132071</v>
      </c>
      <c r="J352" s="205">
        <f t="shared" si="54"/>
        <v>0.14540433925049312</v>
      </c>
      <c r="K352" s="206">
        <v>5197</v>
      </c>
      <c r="L352" s="202">
        <v>4403</v>
      </c>
      <c r="M352" s="203">
        <f t="shared" si="55"/>
        <v>0.84721954974023472</v>
      </c>
      <c r="N352" s="204">
        <v>5150</v>
      </c>
      <c r="O352" s="202">
        <v>3739</v>
      </c>
      <c r="P352" s="203">
        <f t="shared" si="56"/>
        <v>0.72601941747572818</v>
      </c>
      <c r="Q352" s="203">
        <f t="shared" si="57"/>
        <v>9.126213592232979E-3</v>
      </c>
      <c r="R352" s="203">
        <f t="shared" si="58"/>
        <v>0.17758759026477677</v>
      </c>
      <c r="S352" s="205">
        <f t="shared" si="59"/>
        <v>0.12120013226450654</v>
      </c>
    </row>
    <row r="353" spans="1:19" ht="15" thickTop="1" thickBot="1" x14ac:dyDescent="0.3">
      <c r="A353" s="207" t="s">
        <v>360</v>
      </c>
      <c r="B353" s="207">
        <v>676</v>
      </c>
      <c r="C353" s="172">
        <v>576</v>
      </c>
      <c r="D353" s="200">
        <f t="shared" si="50"/>
        <v>0.85207100591715978</v>
      </c>
      <c r="E353" s="172">
        <v>675</v>
      </c>
      <c r="F353" s="172">
        <v>477</v>
      </c>
      <c r="G353" s="200">
        <f t="shared" si="51"/>
        <v>0.70666666666666667</v>
      </c>
      <c r="H353" s="200">
        <f t="shared" si="52"/>
        <v>1.481481481481417E-3</v>
      </c>
      <c r="I353" s="200">
        <f t="shared" si="53"/>
        <v>0.20754716981132071</v>
      </c>
      <c r="J353" s="200">
        <f t="shared" si="54"/>
        <v>0.14540433925049312</v>
      </c>
      <c r="K353" s="172">
        <v>5197</v>
      </c>
      <c r="L353" s="172">
        <v>4403</v>
      </c>
      <c r="M353" s="200">
        <f t="shared" si="55"/>
        <v>0.84721954974023472</v>
      </c>
      <c r="N353" s="172">
        <v>5150</v>
      </c>
      <c r="O353" s="172">
        <v>3739</v>
      </c>
      <c r="P353" s="200">
        <f t="shared" si="56"/>
        <v>0.72601941747572818</v>
      </c>
      <c r="Q353" s="200">
        <f t="shared" si="57"/>
        <v>9.126213592232979E-3</v>
      </c>
      <c r="R353" s="200">
        <f t="shared" si="58"/>
        <v>0.17758759026477677</v>
      </c>
      <c r="S353" s="200">
        <f t="shared" si="59"/>
        <v>0.12120013226450654</v>
      </c>
    </row>
    <row r="354" spans="1:19" ht="16.5" thickTop="1" thickBot="1" x14ac:dyDescent="0.3">
      <c r="A354" s="201" t="s">
        <v>309</v>
      </c>
      <c r="B354" s="284">
        <v>575</v>
      </c>
      <c r="C354" s="202">
        <v>547</v>
      </c>
      <c r="D354" s="203">
        <f t="shared" si="50"/>
        <v>0.95130434782608697</v>
      </c>
      <c r="E354" s="204">
        <v>758</v>
      </c>
      <c r="F354" s="202">
        <v>548</v>
      </c>
      <c r="G354" s="203">
        <f t="shared" si="51"/>
        <v>0.72295514511873349</v>
      </c>
      <c r="H354" s="203">
        <f t="shared" si="52"/>
        <v>-0.24142480211081796</v>
      </c>
      <c r="I354" s="203">
        <f t="shared" si="53"/>
        <v>-1.8248175182481452E-3</v>
      </c>
      <c r="J354" s="205">
        <f t="shared" si="54"/>
        <v>0.22834920270735348</v>
      </c>
      <c r="K354" s="206">
        <v>5235</v>
      </c>
      <c r="L354" s="202">
        <v>4703</v>
      </c>
      <c r="M354" s="203">
        <f t="shared" si="55"/>
        <v>0.89837631327602674</v>
      </c>
      <c r="N354" s="204">
        <v>5277</v>
      </c>
      <c r="O354" s="202">
        <v>3302</v>
      </c>
      <c r="P354" s="203">
        <f t="shared" si="56"/>
        <v>0.62573431874170926</v>
      </c>
      <c r="Q354" s="203">
        <f t="shared" si="57"/>
        <v>-7.9590676520749915E-3</v>
      </c>
      <c r="R354" s="203">
        <f t="shared" si="58"/>
        <v>0.42428831011508183</v>
      </c>
      <c r="S354" s="205">
        <f t="shared" si="59"/>
        <v>0.27264199453431748</v>
      </c>
    </row>
    <row r="355" spans="1:19" ht="15" thickTop="1" thickBot="1" x14ac:dyDescent="0.3">
      <c r="A355" s="207" t="s">
        <v>360</v>
      </c>
      <c r="B355" s="207">
        <v>575</v>
      </c>
      <c r="C355" s="172">
        <v>547</v>
      </c>
      <c r="D355" s="200">
        <f t="shared" si="50"/>
        <v>0.95130434782608697</v>
      </c>
      <c r="E355" s="172">
        <v>758</v>
      </c>
      <c r="F355" s="172">
        <v>548</v>
      </c>
      <c r="G355" s="200">
        <f t="shared" si="51"/>
        <v>0.72295514511873349</v>
      </c>
      <c r="H355" s="200">
        <f t="shared" si="52"/>
        <v>-0.24142480211081796</v>
      </c>
      <c r="I355" s="200">
        <f t="shared" si="53"/>
        <v>-1.8248175182481452E-3</v>
      </c>
      <c r="J355" s="200">
        <f t="shared" si="54"/>
        <v>0.22834920270735348</v>
      </c>
      <c r="K355" s="172">
        <v>5235</v>
      </c>
      <c r="L355" s="172">
        <v>4703</v>
      </c>
      <c r="M355" s="200">
        <f t="shared" si="55"/>
        <v>0.89837631327602674</v>
      </c>
      <c r="N355" s="172">
        <v>5277</v>
      </c>
      <c r="O355" s="172">
        <v>3302</v>
      </c>
      <c r="P355" s="200">
        <f t="shared" si="56"/>
        <v>0.62573431874170926</v>
      </c>
      <c r="Q355" s="200">
        <f t="shared" si="57"/>
        <v>-7.9590676520749915E-3</v>
      </c>
      <c r="R355" s="200">
        <f t="shared" si="58"/>
        <v>0.42428831011508183</v>
      </c>
      <c r="S355" s="200">
        <f t="shared" si="59"/>
        <v>0.27264199453431748</v>
      </c>
    </row>
    <row r="356" spans="1:19" ht="16.5" thickTop="1" thickBot="1" x14ac:dyDescent="0.3">
      <c r="A356" s="201" t="s">
        <v>310</v>
      </c>
      <c r="B356" s="284">
        <v>364</v>
      </c>
      <c r="C356" s="202">
        <v>280</v>
      </c>
      <c r="D356" s="203">
        <f t="shared" si="50"/>
        <v>0.76923076923076927</v>
      </c>
      <c r="E356" s="204">
        <v>366</v>
      </c>
      <c r="F356" s="202">
        <v>276</v>
      </c>
      <c r="G356" s="203">
        <f t="shared" si="51"/>
        <v>0.75409836065573765</v>
      </c>
      <c r="H356" s="203">
        <f t="shared" si="52"/>
        <v>-5.464480874316946E-3</v>
      </c>
      <c r="I356" s="203">
        <f t="shared" si="53"/>
        <v>1.449275362318847E-2</v>
      </c>
      <c r="J356" s="205">
        <f t="shared" si="54"/>
        <v>1.513240857503162E-2</v>
      </c>
      <c r="K356" s="206">
        <v>2999</v>
      </c>
      <c r="L356" s="202">
        <v>2344</v>
      </c>
      <c r="M356" s="203">
        <f t="shared" si="55"/>
        <v>0.78159386462154057</v>
      </c>
      <c r="N356" s="204">
        <v>3144</v>
      </c>
      <c r="O356" s="202">
        <v>2442</v>
      </c>
      <c r="P356" s="203">
        <f t="shared" si="56"/>
        <v>0.77671755725190839</v>
      </c>
      <c r="Q356" s="203">
        <f t="shared" si="57"/>
        <v>-4.6119592875318083E-2</v>
      </c>
      <c r="R356" s="203">
        <f t="shared" si="58"/>
        <v>-4.0131040131040185E-2</v>
      </c>
      <c r="S356" s="205">
        <f t="shared" si="59"/>
        <v>4.8763073696321824E-3</v>
      </c>
    </row>
    <row r="357" spans="1:19" ht="14.25" thickTop="1" x14ac:dyDescent="0.25">
      <c r="A357" s="207" t="s">
        <v>360</v>
      </c>
      <c r="B357" s="207">
        <v>364</v>
      </c>
      <c r="C357" s="172">
        <v>280</v>
      </c>
      <c r="D357" s="200">
        <f t="shared" si="50"/>
        <v>0.76923076923076927</v>
      </c>
      <c r="E357" s="172">
        <v>364</v>
      </c>
      <c r="F357" s="172">
        <v>274</v>
      </c>
      <c r="G357" s="200">
        <f t="shared" si="51"/>
        <v>0.75274725274725274</v>
      </c>
      <c r="H357" s="200">
        <f t="shared" si="52"/>
        <v>0</v>
      </c>
      <c r="I357" s="200">
        <f t="shared" si="53"/>
        <v>2.1897810218978186E-2</v>
      </c>
      <c r="J357" s="200">
        <f t="shared" si="54"/>
        <v>1.6483516483516536E-2</v>
      </c>
      <c r="K357" s="172">
        <v>2942</v>
      </c>
      <c r="L357" s="172">
        <v>2331</v>
      </c>
      <c r="M357" s="200">
        <f t="shared" si="55"/>
        <v>0.79231815091774305</v>
      </c>
      <c r="N357" s="172">
        <v>3066</v>
      </c>
      <c r="O357" s="172">
        <v>2425</v>
      </c>
      <c r="P357" s="200">
        <f t="shared" si="56"/>
        <v>0.79093281148075667</v>
      </c>
      <c r="Q357" s="200">
        <f t="shared" si="57"/>
        <v>-4.044357469015003E-2</v>
      </c>
      <c r="R357" s="200">
        <f t="shared" si="58"/>
        <v>-3.876288659793814E-2</v>
      </c>
      <c r="S357" s="200">
        <f t="shared" si="59"/>
        <v>1.385339436986377E-3</v>
      </c>
    </row>
    <row r="358" spans="1:19" ht="14.25" thickBot="1" x14ac:dyDescent="0.3">
      <c r="A358" s="207" t="s">
        <v>361</v>
      </c>
      <c r="B358" s="207">
        <v>0</v>
      </c>
      <c r="C358" s="172">
        <v>0</v>
      </c>
      <c r="D358" s="200" t="str">
        <f t="shared" si="50"/>
        <v/>
      </c>
      <c r="E358" s="172">
        <v>2</v>
      </c>
      <c r="F358" s="172">
        <v>2</v>
      </c>
      <c r="G358" s="200">
        <f t="shared" si="51"/>
        <v>1</v>
      </c>
      <c r="H358" s="200">
        <f t="shared" si="52"/>
        <v>-1</v>
      </c>
      <c r="I358" s="200">
        <f t="shared" si="53"/>
        <v>-1</v>
      </c>
      <c r="J358" s="200" t="str">
        <f t="shared" si="54"/>
        <v/>
      </c>
      <c r="K358" s="172">
        <v>57</v>
      </c>
      <c r="L358" s="172">
        <v>13</v>
      </c>
      <c r="M358" s="200">
        <f t="shared" si="55"/>
        <v>0.22807017543859648</v>
      </c>
      <c r="N358" s="172">
        <v>78</v>
      </c>
      <c r="O358" s="172">
        <v>17</v>
      </c>
      <c r="P358" s="200">
        <f t="shared" si="56"/>
        <v>0.21794871794871795</v>
      </c>
      <c r="Q358" s="200">
        <f t="shared" si="57"/>
        <v>-0.26923076923076927</v>
      </c>
      <c r="R358" s="200">
        <f t="shared" si="58"/>
        <v>-0.23529411764705888</v>
      </c>
      <c r="S358" s="200">
        <f t="shared" si="59"/>
        <v>1.0121457489878527E-2</v>
      </c>
    </row>
    <row r="359" spans="1:19" ht="16.5" thickTop="1" thickBot="1" x14ac:dyDescent="0.3">
      <c r="A359" s="201" t="s">
        <v>311</v>
      </c>
      <c r="B359" s="284">
        <v>318</v>
      </c>
      <c r="C359" s="202">
        <v>204</v>
      </c>
      <c r="D359" s="203">
        <f t="shared" si="50"/>
        <v>0.64150943396226412</v>
      </c>
      <c r="E359" s="204">
        <v>587</v>
      </c>
      <c r="F359" s="202">
        <v>282</v>
      </c>
      <c r="G359" s="203">
        <f t="shared" si="51"/>
        <v>0.48040885860306642</v>
      </c>
      <c r="H359" s="203">
        <f t="shared" si="52"/>
        <v>-0.45826235093696766</v>
      </c>
      <c r="I359" s="203">
        <f t="shared" si="53"/>
        <v>-0.27659574468085102</v>
      </c>
      <c r="J359" s="205">
        <f t="shared" si="54"/>
        <v>0.1611005753591977</v>
      </c>
      <c r="K359" s="206">
        <v>2325</v>
      </c>
      <c r="L359" s="202">
        <v>1147</v>
      </c>
      <c r="M359" s="203">
        <f t="shared" si="55"/>
        <v>0.49333333333333335</v>
      </c>
      <c r="N359" s="204">
        <v>3342</v>
      </c>
      <c r="O359" s="202">
        <v>1977</v>
      </c>
      <c r="P359" s="203">
        <f t="shared" si="56"/>
        <v>0.59156193895870735</v>
      </c>
      <c r="Q359" s="203">
        <f t="shared" si="57"/>
        <v>-0.30430879712746861</v>
      </c>
      <c r="R359" s="203">
        <f t="shared" si="58"/>
        <v>-0.4198280222559434</v>
      </c>
      <c r="S359" s="205">
        <f t="shared" si="59"/>
        <v>-9.8228605625373999E-2</v>
      </c>
    </row>
    <row r="360" spans="1:19" ht="14.25" thickTop="1" x14ac:dyDescent="0.25">
      <c r="A360" s="207" t="s">
        <v>362</v>
      </c>
      <c r="B360" s="207">
        <v>247</v>
      </c>
      <c r="C360" s="172">
        <v>145</v>
      </c>
      <c r="D360" s="200">
        <f t="shared" si="50"/>
        <v>0.58704453441295545</v>
      </c>
      <c r="E360" s="172">
        <v>399</v>
      </c>
      <c r="F360" s="172">
        <v>154</v>
      </c>
      <c r="G360" s="200">
        <f t="shared" si="51"/>
        <v>0.38596491228070173</v>
      </c>
      <c r="H360" s="200">
        <f t="shared" si="52"/>
        <v>-0.38095238095238093</v>
      </c>
      <c r="I360" s="200">
        <f t="shared" si="53"/>
        <v>-5.8441558441558406E-2</v>
      </c>
      <c r="J360" s="200">
        <f t="shared" si="54"/>
        <v>0.20107962213225372</v>
      </c>
      <c r="K360" s="172">
        <v>1748</v>
      </c>
      <c r="L360" s="172">
        <v>917</v>
      </c>
      <c r="M360" s="200">
        <f t="shared" si="55"/>
        <v>0.52459954233409611</v>
      </c>
      <c r="N360" s="172">
        <v>3097</v>
      </c>
      <c r="O360" s="172">
        <v>1811</v>
      </c>
      <c r="P360" s="200">
        <f t="shared" si="56"/>
        <v>0.58475944462382956</v>
      </c>
      <c r="Q360" s="200">
        <f t="shared" si="57"/>
        <v>-0.43558282208588961</v>
      </c>
      <c r="R360" s="200">
        <f t="shared" si="58"/>
        <v>-0.49364991717283269</v>
      </c>
      <c r="S360" s="200">
        <f t="shared" si="59"/>
        <v>-6.0159902289733447E-2</v>
      </c>
    </row>
    <row r="361" spans="1:19" ht="14.25" thickBot="1" x14ac:dyDescent="0.3">
      <c r="A361" s="207" t="s">
        <v>361</v>
      </c>
      <c r="B361" s="207">
        <v>71</v>
      </c>
      <c r="C361" s="172">
        <v>59</v>
      </c>
      <c r="D361" s="200">
        <f t="shared" si="50"/>
        <v>0.83098591549295775</v>
      </c>
      <c r="E361" s="172">
        <v>188</v>
      </c>
      <c r="F361" s="172">
        <v>128</v>
      </c>
      <c r="G361" s="200">
        <f t="shared" si="51"/>
        <v>0.68085106382978722</v>
      </c>
      <c r="H361" s="200">
        <f t="shared" si="52"/>
        <v>-0.62234042553191493</v>
      </c>
      <c r="I361" s="200">
        <f t="shared" si="53"/>
        <v>-0.5390625</v>
      </c>
      <c r="J361" s="200">
        <f t="shared" si="54"/>
        <v>0.15013485166317053</v>
      </c>
      <c r="K361" s="172">
        <v>577</v>
      </c>
      <c r="L361" s="172">
        <v>230</v>
      </c>
      <c r="M361" s="200">
        <f t="shared" si="55"/>
        <v>0.39861351819757368</v>
      </c>
      <c r="N361" s="172">
        <v>245</v>
      </c>
      <c r="O361" s="172">
        <v>166</v>
      </c>
      <c r="P361" s="200">
        <f t="shared" si="56"/>
        <v>0.67755102040816328</v>
      </c>
      <c r="Q361" s="200">
        <f t="shared" si="57"/>
        <v>1.3551020408163263</v>
      </c>
      <c r="R361" s="200">
        <f t="shared" si="58"/>
        <v>0.3855421686746987</v>
      </c>
      <c r="S361" s="200">
        <f t="shared" si="59"/>
        <v>-0.27893750221058961</v>
      </c>
    </row>
    <row r="362" spans="1:19" ht="16.5" thickTop="1" thickBot="1" x14ac:dyDescent="0.3">
      <c r="A362" s="201" t="s">
        <v>312</v>
      </c>
      <c r="B362" s="284">
        <v>300</v>
      </c>
      <c r="C362" s="202">
        <v>279</v>
      </c>
      <c r="D362" s="203">
        <f t="shared" si="50"/>
        <v>0.93</v>
      </c>
      <c r="E362" s="204">
        <v>2400</v>
      </c>
      <c r="F362" s="202">
        <v>2370</v>
      </c>
      <c r="G362" s="203">
        <f t="shared" si="51"/>
        <v>0.98750000000000004</v>
      </c>
      <c r="H362" s="203">
        <f t="shared" si="52"/>
        <v>-0.875</v>
      </c>
      <c r="I362" s="203">
        <f t="shared" si="53"/>
        <v>-0.88227848101265827</v>
      </c>
      <c r="J362" s="205">
        <f t="shared" si="54"/>
        <v>-5.7499999999999996E-2</v>
      </c>
      <c r="K362" s="206">
        <v>14098</v>
      </c>
      <c r="L362" s="202">
        <v>12406</v>
      </c>
      <c r="M362" s="203">
        <f t="shared" si="55"/>
        <v>0.87998297630869626</v>
      </c>
      <c r="N362" s="204">
        <v>20419</v>
      </c>
      <c r="O362" s="202">
        <v>16649</v>
      </c>
      <c r="P362" s="203">
        <f t="shared" si="56"/>
        <v>0.8153680395709878</v>
      </c>
      <c r="Q362" s="203">
        <f t="shared" si="57"/>
        <v>-0.30956462118615014</v>
      </c>
      <c r="R362" s="203">
        <f t="shared" si="58"/>
        <v>-0.25485014114961857</v>
      </c>
      <c r="S362" s="205">
        <f t="shared" si="59"/>
        <v>6.4614936737708462E-2</v>
      </c>
    </row>
    <row r="363" spans="1:19" ht="15" thickTop="1" thickBot="1" x14ac:dyDescent="0.3">
      <c r="A363" s="207" t="s">
        <v>84</v>
      </c>
      <c r="B363" s="207">
        <v>300</v>
      </c>
      <c r="C363" s="172">
        <v>279</v>
      </c>
      <c r="D363" s="200">
        <f t="shared" si="50"/>
        <v>0.93</v>
      </c>
      <c r="E363" s="172">
        <v>2400</v>
      </c>
      <c r="F363" s="172">
        <v>2370</v>
      </c>
      <c r="G363" s="200">
        <f t="shared" si="51"/>
        <v>0.98750000000000004</v>
      </c>
      <c r="H363" s="200">
        <f t="shared" si="52"/>
        <v>-0.875</v>
      </c>
      <c r="I363" s="200">
        <f t="shared" si="53"/>
        <v>-0.88227848101265827</v>
      </c>
      <c r="J363" s="200">
        <f t="shared" si="54"/>
        <v>-5.7499999999999996E-2</v>
      </c>
      <c r="K363" s="172">
        <v>14098</v>
      </c>
      <c r="L363" s="172">
        <v>12406</v>
      </c>
      <c r="M363" s="200">
        <f t="shared" si="55"/>
        <v>0.87998297630869626</v>
      </c>
      <c r="N363" s="172">
        <v>20419</v>
      </c>
      <c r="O363" s="172">
        <v>16649</v>
      </c>
      <c r="P363" s="200">
        <f t="shared" si="56"/>
        <v>0.8153680395709878</v>
      </c>
      <c r="Q363" s="200">
        <f t="shared" si="57"/>
        <v>-0.30956462118615014</v>
      </c>
      <c r="R363" s="200">
        <f t="shared" si="58"/>
        <v>-0.25485014114961857</v>
      </c>
      <c r="S363" s="200">
        <f t="shared" si="59"/>
        <v>6.4614936737708462E-2</v>
      </c>
    </row>
    <row r="364" spans="1:19" ht="16.5" thickTop="1" thickBot="1" x14ac:dyDescent="0.3">
      <c r="A364" s="201" t="s">
        <v>313</v>
      </c>
      <c r="B364" s="284">
        <v>298</v>
      </c>
      <c r="C364" s="202">
        <v>150</v>
      </c>
      <c r="D364" s="203">
        <f t="shared" si="50"/>
        <v>0.50335570469798663</v>
      </c>
      <c r="E364" s="204">
        <v>547</v>
      </c>
      <c r="F364" s="202">
        <v>314</v>
      </c>
      <c r="G364" s="203">
        <f t="shared" si="51"/>
        <v>0.57404021937842775</v>
      </c>
      <c r="H364" s="203">
        <f t="shared" si="52"/>
        <v>-0.45521023765996349</v>
      </c>
      <c r="I364" s="203">
        <f t="shared" si="53"/>
        <v>-0.52229299363057324</v>
      </c>
      <c r="J364" s="205">
        <f t="shared" si="54"/>
        <v>-7.0684514680441124E-2</v>
      </c>
      <c r="K364" s="206">
        <v>2348</v>
      </c>
      <c r="L364" s="202">
        <v>1288</v>
      </c>
      <c r="M364" s="203">
        <f t="shared" si="55"/>
        <v>0.54855195911413968</v>
      </c>
      <c r="N364" s="204">
        <v>3701</v>
      </c>
      <c r="O364" s="202">
        <v>2226</v>
      </c>
      <c r="P364" s="203">
        <f t="shared" si="56"/>
        <v>0.60145906511753577</v>
      </c>
      <c r="Q364" s="203">
        <f t="shared" si="57"/>
        <v>-0.36557687111591464</v>
      </c>
      <c r="R364" s="203">
        <f t="shared" si="58"/>
        <v>-0.42138364779874216</v>
      </c>
      <c r="S364" s="205">
        <f t="shared" si="59"/>
        <v>-5.2907106003396098E-2</v>
      </c>
    </row>
    <row r="365" spans="1:19" ht="14.25" thickTop="1" x14ac:dyDescent="0.25">
      <c r="A365" s="207" t="s">
        <v>362</v>
      </c>
      <c r="B365" s="207">
        <v>247</v>
      </c>
      <c r="C365" s="172">
        <v>117</v>
      </c>
      <c r="D365" s="200">
        <f t="shared" si="50"/>
        <v>0.47368421052631576</v>
      </c>
      <c r="E365" s="172">
        <v>380</v>
      </c>
      <c r="F365" s="172">
        <v>204</v>
      </c>
      <c r="G365" s="200">
        <f t="shared" si="51"/>
        <v>0.5368421052631579</v>
      </c>
      <c r="H365" s="200">
        <f t="shared" si="52"/>
        <v>-0.35</v>
      </c>
      <c r="I365" s="200">
        <f t="shared" si="53"/>
        <v>-0.42647058823529416</v>
      </c>
      <c r="J365" s="200">
        <f t="shared" si="54"/>
        <v>-6.3157894736842135E-2</v>
      </c>
      <c r="K365" s="172">
        <v>1843</v>
      </c>
      <c r="L365" s="172">
        <v>1035</v>
      </c>
      <c r="M365" s="200">
        <f t="shared" si="55"/>
        <v>0.56158437330439503</v>
      </c>
      <c r="N365" s="172">
        <v>3458</v>
      </c>
      <c r="O365" s="172">
        <v>2082</v>
      </c>
      <c r="P365" s="200">
        <f t="shared" si="56"/>
        <v>0.60208212839791786</v>
      </c>
      <c r="Q365" s="200">
        <f t="shared" si="57"/>
        <v>-0.46703296703296704</v>
      </c>
      <c r="R365" s="200">
        <f t="shared" si="58"/>
        <v>-0.50288184438040351</v>
      </c>
      <c r="S365" s="200">
        <f t="shared" si="59"/>
        <v>-4.0497755093522825E-2</v>
      </c>
    </row>
    <row r="366" spans="1:19" ht="14.25" thickBot="1" x14ac:dyDescent="0.3">
      <c r="A366" s="207" t="s">
        <v>361</v>
      </c>
      <c r="B366" s="207">
        <v>51</v>
      </c>
      <c r="C366" s="172">
        <v>33</v>
      </c>
      <c r="D366" s="200">
        <f t="shared" si="50"/>
        <v>0.6470588235294118</v>
      </c>
      <c r="E366" s="172">
        <v>167</v>
      </c>
      <c r="F366" s="172">
        <v>110</v>
      </c>
      <c r="G366" s="200">
        <f t="shared" si="51"/>
        <v>0.6586826347305389</v>
      </c>
      <c r="H366" s="200">
        <f t="shared" si="52"/>
        <v>-0.6946107784431137</v>
      </c>
      <c r="I366" s="200">
        <f t="shared" si="53"/>
        <v>-0.7</v>
      </c>
      <c r="J366" s="200">
        <f t="shared" si="54"/>
        <v>-1.1623811201127099E-2</v>
      </c>
      <c r="K366" s="172">
        <v>505</v>
      </c>
      <c r="L366" s="172">
        <v>253</v>
      </c>
      <c r="M366" s="200">
        <f t="shared" si="55"/>
        <v>0.50099009900990099</v>
      </c>
      <c r="N366" s="172">
        <v>243</v>
      </c>
      <c r="O366" s="172">
        <v>144</v>
      </c>
      <c r="P366" s="200">
        <f t="shared" si="56"/>
        <v>0.59259259259259256</v>
      </c>
      <c r="Q366" s="200">
        <f t="shared" si="57"/>
        <v>1.0781893004115228</v>
      </c>
      <c r="R366" s="200">
        <f t="shared" si="58"/>
        <v>0.75694444444444442</v>
      </c>
      <c r="S366" s="200">
        <f t="shared" si="59"/>
        <v>-9.1602493582691569E-2</v>
      </c>
    </row>
    <row r="367" spans="1:19" ht="16.5" thickTop="1" thickBot="1" x14ac:dyDescent="0.3">
      <c r="A367" s="201" t="s">
        <v>314</v>
      </c>
      <c r="B367" s="284">
        <v>286</v>
      </c>
      <c r="C367" s="202">
        <v>206</v>
      </c>
      <c r="D367" s="203">
        <f t="shared" si="50"/>
        <v>0.72027972027972031</v>
      </c>
      <c r="E367" s="204">
        <v>91</v>
      </c>
      <c r="F367" s="202">
        <v>58</v>
      </c>
      <c r="G367" s="203">
        <f t="shared" si="51"/>
        <v>0.63736263736263732</v>
      </c>
      <c r="H367" s="203">
        <f t="shared" si="52"/>
        <v>2.1428571428571428</v>
      </c>
      <c r="I367" s="203">
        <f t="shared" si="53"/>
        <v>2.5517241379310347</v>
      </c>
      <c r="J367" s="205">
        <f t="shared" si="54"/>
        <v>8.2917082917082996E-2</v>
      </c>
      <c r="K367" s="206">
        <v>1137</v>
      </c>
      <c r="L367" s="202">
        <v>942</v>
      </c>
      <c r="M367" s="203">
        <f t="shared" si="55"/>
        <v>0.82849604221635886</v>
      </c>
      <c r="N367" s="204">
        <v>1027</v>
      </c>
      <c r="O367" s="202">
        <v>725</v>
      </c>
      <c r="P367" s="203">
        <f t="shared" si="56"/>
        <v>0.70593962999026294</v>
      </c>
      <c r="Q367" s="203">
        <f t="shared" si="57"/>
        <v>0.10710808179162612</v>
      </c>
      <c r="R367" s="203">
        <f t="shared" si="58"/>
        <v>0.29931034482758623</v>
      </c>
      <c r="S367" s="205">
        <f t="shared" si="59"/>
        <v>0.12255641222609592</v>
      </c>
    </row>
    <row r="368" spans="1:19" ht="14.25" thickTop="1" x14ac:dyDescent="0.25">
      <c r="A368" s="207" t="s">
        <v>361</v>
      </c>
      <c r="B368" s="207">
        <v>286</v>
      </c>
      <c r="C368" s="172">
        <v>206</v>
      </c>
      <c r="D368" s="200">
        <f t="shared" si="50"/>
        <v>0.72027972027972031</v>
      </c>
      <c r="E368" s="172">
        <v>72</v>
      </c>
      <c r="F368" s="172">
        <v>58</v>
      </c>
      <c r="G368" s="200">
        <f t="shared" si="51"/>
        <v>0.80555555555555558</v>
      </c>
      <c r="H368" s="200">
        <f t="shared" si="52"/>
        <v>2.9722222222222223</v>
      </c>
      <c r="I368" s="200">
        <f t="shared" si="53"/>
        <v>2.5517241379310347</v>
      </c>
      <c r="J368" s="200">
        <f t="shared" si="54"/>
        <v>-8.5275835275835266E-2</v>
      </c>
      <c r="K368" s="172">
        <v>1137</v>
      </c>
      <c r="L368" s="172">
        <v>942</v>
      </c>
      <c r="M368" s="200">
        <f t="shared" si="55"/>
        <v>0.82849604221635886</v>
      </c>
      <c r="N368" s="172">
        <v>932</v>
      </c>
      <c r="O368" s="172">
        <v>710</v>
      </c>
      <c r="P368" s="200">
        <f t="shared" si="56"/>
        <v>0.7618025751072961</v>
      </c>
      <c r="Q368" s="200">
        <f t="shared" si="57"/>
        <v>0.21995708154506444</v>
      </c>
      <c r="R368" s="200">
        <f t="shared" si="58"/>
        <v>0.3267605633802817</v>
      </c>
      <c r="S368" s="200">
        <f t="shared" si="59"/>
        <v>6.6693467109062765E-2</v>
      </c>
    </row>
    <row r="369" spans="1:19" ht="14.25" thickBot="1" x14ac:dyDescent="0.3">
      <c r="A369" s="207" t="s">
        <v>362</v>
      </c>
      <c r="B369" s="207">
        <v>0</v>
      </c>
      <c r="C369" s="172">
        <v>0</v>
      </c>
      <c r="D369" s="200" t="str">
        <f t="shared" si="50"/>
        <v/>
      </c>
      <c r="E369" s="172">
        <v>19</v>
      </c>
      <c r="F369" s="172">
        <v>0</v>
      </c>
      <c r="G369" s="200">
        <f t="shared" si="51"/>
        <v>0</v>
      </c>
      <c r="H369" s="200">
        <f t="shared" si="52"/>
        <v>-1</v>
      </c>
      <c r="I369" s="200" t="str">
        <f t="shared" si="53"/>
        <v/>
      </c>
      <c r="J369" s="200" t="str">
        <f t="shared" si="54"/>
        <v/>
      </c>
      <c r="K369" s="172">
        <v>0</v>
      </c>
      <c r="L369" s="172">
        <v>0</v>
      </c>
      <c r="M369" s="200" t="str">
        <f t="shared" si="55"/>
        <v/>
      </c>
      <c r="N369" s="172">
        <v>95</v>
      </c>
      <c r="O369" s="172">
        <v>15</v>
      </c>
      <c r="P369" s="200">
        <f t="shared" si="56"/>
        <v>0.15789473684210525</v>
      </c>
      <c r="Q369" s="200">
        <f t="shared" si="57"/>
        <v>-1</v>
      </c>
      <c r="R369" s="200">
        <f t="shared" si="58"/>
        <v>-1</v>
      </c>
      <c r="S369" s="200" t="str">
        <f t="shared" si="59"/>
        <v/>
      </c>
    </row>
    <row r="370" spans="1:19" ht="16.5" thickTop="1" thickBot="1" x14ac:dyDescent="0.3">
      <c r="A370" s="201" t="s">
        <v>315</v>
      </c>
      <c r="B370" s="284">
        <v>236</v>
      </c>
      <c r="C370" s="202">
        <v>117</v>
      </c>
      <c r="D370" s="203">
        <f t="shared" si="50"/>
        <v>0.49576271186440679</v>
      </c>
      <c r="E370" s="204">
        <v>248</v>
      </c>
      <c r="F370" s="202">
        <v>121</v>
      </c>
      <c r="G370" s="203">
        <f t="shared" si="51"/>
        <v>0.48790322580645162</v>
      </c>
      <c r="H370" s="203">
        <f t="shared" si="52"/>
        <v>-4.8387096774193505E-2</v>
      </c>
      <c r="I370" s="203">
        <f t="shared" si="53"/>
        <v>-3.3057851239669422E-2</v>
      </c>
      <c r="J370" s="205">
        <f t="shared" si="54"/>
        <v>7.8594860579551673E-3</v>
      </c>
      <c r="K370" s="206">
        <v>2139</v>
      </c>
      <c r="L370" s="202">
        <v>1470</v>
      </c>
      <c r="M370" s="203">
        <f t="shared" si="55"/>
        <v>0.68723702664796638</v>
      </c>
      <c r="N370" s="204">
        <v>2370</v>
      </c>
      <c r="O370" s="202">
        <v>1351</v>
      </c>
      <c r="P370" s="203">
        <f t="shared" si="56"/>
        <v>0.57004219409282697</v>
      </c>
      <c r="Q370" s="203">
        <f t="shared" si="57"/>
        <v>-9.7468354430379711E-2</v>
      </c>
      <c r="R370" s="203">
        <f t="shared" si="58"/>
        <v>8.8082901554404236E-2</v>
      </c>
      <c r="S370" s="205">
        <f t="shared" si="59"/>
        <v>0.11719483255513941</v>
      </c>
    </row>
    <row r="371" spans="1:19" ht="14.25" thickTop="1" x14ac:dyDescent="0.25">
      <c r="A371" s="207" t="s">
        <v>361</v>
      </c>
      <c r="B371" s="207">
        <v>141</v>
      </c>
      <c r="C371" s="172">
        <v>86</v>
      </c>
      <c r="D371" s="200">
        <f t="shared" si="50"/>
        <v>0.60992907801418439</v>
      </c>
      <c r="E371" s="172">
        <v>248</v>
      </c>
      <c r="F371" s="172">
        <v>121</v>
      </c>
      <c r="G371" s="200">
        <f t="shared" si="51"/>
        <v>0.48790322580645162</v>
      </c>
      <c r="H371" s="200">
        <f t="shared" si="52"/>
        <v>-0.43145161290322576</v>
      </c>
      <c r="I371" s="200">
        <f t="shared" si="53"/>
        <v>-0.28925619834710747</v>
      </c>
      <c r="J371" s="200">
        <f t="shared" si="54"/>
        <v>0.12202585220773277</v>
      </c>
      <c r="K371" s="172">
        <v>2044</v>
      </c>
      <c r="L371" s="172">
        <v>1439</v>
      </c>
      <c r="M371" s="200">
        <f t="shared" si="55"/>
        <v>0.70401174168297453</v>
      </c>
      <c r="N371" s="172">
        <v>1914</v>
      </c>
      <c r="O371" s="172">
        <v>1234</v>
      </c>
      <c r="P371" s="200">
        <f t="shared" si="56"/>
        <v>0.64472309299895503</v>
      </c>
      <c r="Q371" s="200">
        <f t="shared" si="57"/>
        <v>6.792058516196442E-2</v>
      </c>
      <c r="R371" s="200">
        <f t="shared" si="58"/>
        <v>0.16612641815235007</v>
      </c>
      <c r="S371" s="200">
        <f t="shared" si="59"/>
        <v>5.9288648684019507E-2</v>
      </c>
    </row>
    <row r="372" spans="1:19" ht="14.25" thickBot="1" x14ac:dyDescent="0.3">
      <c r="A372" s="207" t="s">
        <v>362</v>
      </c>
      <c r="B372" s="207">
        <v>95</v>
      </c>
      <c r="C372" s="172">
        <v>31</v>
      </c>
      <c r="D372" s="200">
        <f t="shared" si="50"/>
        <v>0.32631578947368423</v>
      </c>
      <c r="E372" s="172">
        <v>0</v>
      </c>
      <c r="F372" s="172">
        <v>0</v>
      </c>
      <c r="G372" s="200" t="str">
        <f t="shared" si="51"/>
        <v/>
      </c>
      <c r="H372" s="200" t="str">
        <f t="shared" si="52"/>
        <v/>
      </c>
      <c r="I372" s="200" t="str">
        <f t="shared" si="53"/>
        <v/>
      </c>
      <c r="J372" s="200" t="str">
        <f t="shared" si="54"/>
        <v/>
      </c>
      <c r="K372" s="172">
        <v>95</v>
      </c>
      <c r="L372" s="172">
        <v>31</v>
      </c>
      <c r="M372" s="200">
        <f t="shared" si="55"/>
        <v>0.32631578947368423</v>
      </c>
      <c r="N372" s="172">
        <v>456</v>
      </c>
      <c r="O372" s="172">
        <v>117</v>
      </c>
      <c r="P372" s="200">
        <f t="shared" si="56"/>
        <v>0.25657894736842107</v>
      </c>
      <c r="Q372" s="200">
        <f t="shared" si="57"/>
        <v>-0.79166666666666663</v>
      </c>
      <c r="R372" s="200">
        <f t="shared" si="58"/>
        <v>-0.7350427350427351</v>
      </c>
      <c r="S372" s="200">
        <f t="shared" si="59"/>
        <v>6.9736842105263153E-2</v>
      </c>
    </row>
    <row r="373" spans="1:19" ht="16.5" thickTop="1" thickBot="1" x14ac:dyDescent="0.3">
      <c r="A373" s="201" t="s">
        <v>316</v>
      </c>
      <c r="B373" s="284">
        <v>220</v>
      </c>
      <c r="C373" s="202">
        <v>109</v>
      </c>
      <c r="D373" s="203">
        <f t="shared" si="50"/>
        <v>0.49545454545454548</v>
      </c>
      <c r="E373" s="204">
        <v>453</v>
      </c>
      <c r="F373" s="202">
        <v>194</v>
      </c>
      <c r="G373" s="203">
        <f t="shared" si="51"/>
        <v>0.42825607064017662</v>
      </c>
      <c r="H373" s="203">
        <f t="shared" si="52"/>
        <v>-0.51434878587196464</v>
      </c>
      <c r="I373" s="203">
        <f t="shared" si="53"/>
        <v>-0.43814432989690721</v>
      </c>
      <c r="J373" s="205">
        <f t="shared" si="54"/>
        <v>6.7198474814368858E-2</v>
      </c>
      <c r="K373" s="206">
        <v>1132</v>
      </c>
      <c r="L373" s="202">
        <v>641</v>
      </c>
      <c r="M373" s="203">
        <f t="shared" si="55"/>
        <v>0.56625441696113077</v>
      </c>
      <c r="N373" s="204">
        <v>2619</v>
      </c>
      <c r="O373" s="202">
        <v>1358</v>
      </c>
      <c r="P373" s="203">
        <f t="shared" si="56"/>
        <v>0.51851851851851849</v>
      </c>
      <c r="Q373" s="203">
        <f t="shared" si="57"/>
        <v>-0.56777395952653686</v>
      </c>
      <c r="R373" s="203">
        <f t="shared" si="58"/>
        <v>-0.52798232695139913</v>
      </c>
      <c r="S373" s="205">
        <f t="shared" si="59"/>
        <v>4.7735898442612279E-2</v>
      </c>
    </row>
    <row r="374" spans="1:19" ht="14.25" thickTop="1" x14ac:dyDescent="0.25">
      <c r="A374" s="207" t="s">
        <v>362</v>
      </c>
      <c r="B374" s="207">
        <v>152</v>
      </c>
      <c r="C374" s="172">
        <v>56</v>
      </c>
      <c r="D374" s="200">
        <f t="shared" si="50"/>
        <v>0.36842105263157893</v>
      </c>
      <c r="E374" s="172">
        <v>342</v>
      </c>
      <c r="F374" s="172">
        <v>138</v>
      </c>
      <c r="G374" s="200">
        <f t="shared" si="51"/>
        <v>0.40350877192982454</v>
      </c>
      <c r="H374" s="200">
        <f t="shared" si="52"/>
        <v>-0.55555555555555558</v>
      </c>
      <c r="I374" s="200">
        <f t="shared" si="53"/>
        <v>-0.59420289855072461</v>
      </c>
      <c r="J374" s="200">
        <f t="shared" si="54"/>
        <v>-3.5087719298245612E-2</v>
      </c>
      <c r="K374" s="172">
        <v>874</v>
      </c>
      <c r="L374" s="172">
        <v>476</v>
      </c>
      <c r="M374" s="200">
        <f t="shared" si="55"/>
        <v>0.54462242562929064</v>
      </c>
      <c r="N374" s="172">
        <v>2508</v>
      </c>
      <c r="O374" s="172">
        <v>1302</v>
      </c>
      <c r="P374" s="200">
        <f t="shared" si="56"/>
        <v>0.51913875598086123</v>
      </c>
      <c r="Q374" s="200">
        <f t="shared" si="57"/>
        <v>-0.65151515151515149</v>
      </c>
      <c r="R374" s="200">
        <f t="shared" si="58"/>
        <v>-0.63440860215053763</v>
      </c>
      <c r="S374" s="200">
        <f t="shared" si="59"/>
        <v>2.5483669648429408E-2</v>
      </c>
    </row>
    <row r="375" spans="1:19" ht="14.25" thickBot="1" x14ac:dyDescent="0.3">
      <c r="A375" s="207" t="s">
        <v>361</v>
      </c>
      <c r="B375" s="207">
        <v>68</v>
      </c>
      <c r="C375" s="172">
        <v>53</v>
      </c>
      <c r="D375" s="200">
        <f t="shared" si="50"/>
        <v>0.77941176470588236</v>
      </c>
      <c r="E375" s="172">
        <v>111</v>
      </c>
      <c r="F375" s="172">
        <v>56</v>
      </c>
      <c r="G375" s="200">
        <f t="shared" si="51"/>
        <v>0.50450450450450446</v>
      </c>
      <c r="H375" s="200">
        <f t="shared" si="52"/>
        <v>-0.38738738738738743</v>
      </c>
      <c r="I375" s="200">
        <f t="shared" si="53"/>
        <v>-5.3571428571428603E-2</v>
      </c>
      <c r="J375" s="200">
        <f t="shared" si="54"/>
        <v>0.2749072602013779</v>
      </c>
      <c r="K375" s="172">
        <v>258</v>
      </c>
      <c r="L375" s="172">
        <v>165</v>
      </c>
      <c r="M375" s="200">
        <f t="shared" si="55"/>
        <v>0.63953488372093026</v>
      </c>
      <c r="N375" s="172">
        <v>111</v>
      </c>
      <c r="O375" s="172">
        <v>56</v>
      </c>
      <c r="P375" s="200">
        <f t="shared" si="56"/>
        <v>0.50450450450450446</v>
      </c>
      <c r="Q375" s="200">
        <f t="shared" si="57"/>
        <v>1.3243243243243241</v>
      </c>
      <c r="R375" s="200">
        <f t="shared" si="58"/>
        <v>1.9464285714285716</v>
      </c>
      <c r="S375" s="200">
        <f t="shared" si="59"/>
        <v>0.1350303792164258</v>
      </c>
    </row>
    <row r="376" spans="1:19" ht="16.5" thickTop="1" thickBot="1" x14ac:dyDescent="0.3">
      <c r="A376" s="201" t="s">
        <v>317</v>
      </c>
      <c r="B376" s="284">
        <v>209</v>
      </c>
      <c r="C376" s="202">
        <v>152</v>
      </c>
      <c r="D376" s="203">
        <f t="shared" si="50"/>
        <v>0.72727272727272729</v>
      </c>
      <c r="E376" s="204">
        <v>0</v>
      </c>
      <c r="F376" s="202">
        <v>0</v>
      </c>
      <c r="G376" s="203" t="str">
        <f t="shared" si="51"/>
        <v/>
      </c>
      <c r="H376" s="203" t="str">
        <f t="shared" si="52"/>
        <v/>
      </c>
      <c r="I376" s="203" t="str">
        <f t="shared" si="53"/>
        <v/>
      </c>
      <c r="J376" s="205" t="str">
        <f t="shared" si="54"/>
        <v/>
      </c>
      <c r="K376" s="206">
        <v>701</v>
      </c>
      <c r="L376" s="202">
        <v>545</v>
      </c>
      <c r="M376" s="203">
        <f t="shared" si="55"/>
        <v>0.77746077032810268</v>
      </c>
      <c r="N376" s="204">
        <v>0</v>
      </c>
      <c r="O376" s="202">
        <v>0</v>
      </c>
      <c r="P376" s="203" t="str">
        <f t="shared" si="56"/>
        <v/>
      </c>
      <c r="Q376" s="203" t="str">
        <f t="shared" si="57"/>
        <v/>
      </c>
      <c r="R376" s="203" t="str">
        <f t="shared" si="58"/>
        <v/>
      </c>
      <c r="S376" s="205" t="str">
        <f t="shared" si="59"/>
        <v/>
      </c>
    </row>
    <row r="377" spans="1:19" ht="14.25" thickTop="1" x14ac:dyDescent="0.25">
      <c r="A377" s="207" t="s">
        <v>362</v>
      </c>
      <c r="B377" s="207">
        <v>171</v>
      </c>
      <c r="C377" s="172">
        <v>118</v>
      </c>
      <c r="D377" s="200">
        <f t="shared" si="50"/>
        <v>0.6900584795321637</v>
      </c>
      <c r="E377" s="172">
        <v>0</v>
      </c>
      <c r="F377" s="172">
        <v>0</v>
      </c>
      <c r="G377" s="200" t="str">
        <f t="shared" si="51"/>
        <v/>
      </c>
      <c r="H377" s="200" t="str">
        <f t="shared" si="52"/>
        <v/>
      </c>
      <c r="I377" s="200" t="str">
        <f t="shared" si="53"/>
        <v/>
      </c>
      <c r="J377" s="200" t="str">
        <f t="shared" si="54"/>
        <v/>
      </c>
      <c r="K377" s="172">
        <v>608</v>
      </c>
      <c r="L377" s="172">
        <v>461</v>
      </c>
      <c r="M377" s="200">
        <f t="shared" si="55"/>
        <v>0.75822368421052633</v>
      </c>
      <c r="N377" s="172">
        <v>0</v>
      </c>
      <c r="O377" s="172">
        <v>0</v>
      </c>
      <c r="P377" s="200" t="str">
        <f t="shared" si="56"/>
        <v/>
      </c>
      <c r="Q377" s="200" t="str">
        <f t="shared" si="57"/>
        <v/>
      </c>
      <c r="R377" s="200" t="str">
        <f t="shared" si="58"/>
        <v/>
      </c>
      <c r="S377" s="200" t="str">
        <f t="shared" si="59"/>
        <v/>
      </c>
    </row>
    <row r="378" spans="1:19" ht="14.25" thickBot="1" x14ac:dyDescent="0.3">
      <c r="A378" s="207" t="s">
        <v>361</v>
      </c>
      <c r="B378" s="207">
        <v>38</v>
      </c>
      <c r="C378" s="172">
        <v>34</v>
      </c>
      <c r="D378" s="200">
        <f t="shared" si="50"/>
        <v>0.89473684210526316</v>
      </c>
      <c r="E378" s="172">
        <v>0</v>
      </c>
      <c r="F378" s="172">
        <v>0</v>
      </c>
      <c r="G378" s="200" t="str">
        <f t="shared" si="51"/>
        <v/>
      </c>
      <c r="H378" s="200" t="str">
        <f t="shared" si="52"/>
        <v/>
      </c>
      <c r="I378" s="200" t="str">
        <f t="shared" si="53"/>
        <v/>
      </c>
      <c r="J378" s="200" t="str">
        <f t="shared" si="54"/>
        <v/>
      </c>
      <c r="K378" s="172">
        <v>93</v>
      </c>
      <c r="L378" s="172">
        <v>84</v>
      </c>
      <c r="M378" s="200">
        <f t="shared" si="55"/>
        <v>0.90322580645161288</v>
      </c>
      <c r="N378" s="172">
        <v>0</v>
      </c>
      <c r="O378" s="172">
        <v>0</v>
      </c>
      <c r="P378" s="200" t="str">
        <f t="shared" si="56"/>
        <v/>
      </c>
      <c r="Q378" s="200" t="str">
        <f t="shared" si="57"/>
        <v/>
      </c>
      <c r="R378" s="200" t="str">
        <f t="shared" si="58"/>
        <v/>
      </c>
      <c r="S378" s="200" t="str">
        <f t="shared" si="59"/>
        <v/>
      </c>
    </row>
    <row r="379" spans="1:19" ht="16.5" thickTop="1" thickBot="1" x14ac:dyDescent="0.3">
      <c r="A379" s="201" t="s">
        <v>318</v>
      </c>
      <c r="B379" s="284">
        <v>191</v>
      </c>
      <c r="C379" s="202">
        <v>186</v>
      </c>
      <c r="D379" s="203">
        <f t="shared" si="50"/>
        <v>0.97382198952879584</v>
      </c>
      <c r="E379" s="204">
        <v>242</v>
      </c>
      <c r="F379" s="202">
        <v>207</v>
      </c>
      <c r="G379" s="203">
        <f t="shared" si="51"/>
        <v>0.85537190082644632</v>
      </c>
      <c r="H379" s="203">
        <f t="shared" si="52"/>
        <v>-0.21074380165289253</v>
      </c>
      <c r="I379" s="203">
        <f t="shared" si="53"/>
        <v>-0.10144927536231885</v>
      </c>
      <c r="J379" s="205">
        <f t="shared" si="54"/>
        <v>0.11845008870234952</v>
      </c>
      <c r="K379" s="206">
        <v>1330</v>
      </c>
      <c r="L379" s="202">
        <v>1247</v>
      </c>
      <c r="M379" s="203">
        <f t="shared" si="55"/>
        <v>0.93759398496240598</v>
      </c>
      <c r="N379" s="204">
        <v>1499</v>
      </c>
      <c r="O379" s="202">
        <v>1274</v>
      </c>
      <c r="P379" s="203">
        <f t="shared" si="56"/>
        <v>0.84989993328885927</v>
      </c>
      <c r="Q379" s="203">
        <f t="shared" si="57"/>
        <v>-0.11274182788525688</v>
      </c>
      <c r="R379" s="203">
        <f t="shared" si="58"/>
        <v>-2.1193092621664023E-2</v>
      </c>
      <c r="S379" s="205">
        <f t="shared" si="59"/>
        <v>8.7694051673546713E-2</v>
      </c>
    </row>
    <row r="380" spans="1:19" ht="14.25" thickTop="1" x14ac:dyDescent="0.25">
      <c r="A380" s="207" t="s">
        <v>361</v>
      </c>
      <c r="B380" s="207">
        <v>191</v>
      </c>
      <c r="C380" s="172">
        <v>186</v>
      </c>
      <c r="D380" s="200">
        <f t="shared" si="50"/>
        <v>0.97382198952879584</v>
      </c>
      <c r="E380" s="172">
        <v>190</v>
      </c>
      <c r="F380" s="172">
        <v>168</v>
      </c>
      <c r="G380" s="200">
        <f t="shared" si="51"/>
        <v>0.88421052631578945</v>
      </c>
      <c r="H380" s="200">
        <f t="shared" si="52"/>
        <v>5.2631578947368585E-3</v>
      </c>
      <c r="I380" s="200">
        <f t="shared" si="53"/>
        <v>0.10714285714285721</v>
      </c>
      <c r="J380" s="200">
        <f t="shared" si="54"/>
        <v>8.9611463213006393E-2</v>
      </c>
      <c r="K380" s="172">
        <v>1256</v>
      </c>
      <c r="L380" s="172">
        <v>1184</v>
      </c>
      <c r="M380" s="200">
        <f t="shared" si="55"/>
        <v>0.9426751592356688</v>
      </c>
      <c r="N380" s="172">
        <v>1101</v>
      </c>
      <c r="O380" s="172">
        <v>959</v>
      </c>
      <c r="P380" s="200">
        <f t="shared" si="56"/>
        <v>0.87102633969118981</v>
      </c>
      <c r="Q380" s="200">
        <f t="shared" si="57"/>
        <v>0.14078110808356037</v>
      </c>
      <c r="R380" s="200">
        <f t="shared" si="58"/>
        <v>0.23461939520333686</v>
      </c>
      <c r="S380" s="200">
        <f t="shared" si="59"/>
        <v>7.1648819544478992E-2</v>
      </c>
    </row>
    <row r="381" spans="1:19" ht="14.25" thickBot="1" x14ac:dyDescent="0.3">
      <c r="A381" s="207" t="s">
        <v>360</v>
      </c>
      <c r="B381" s="207">
        <v>0</v>
      </c>
      <c r="C381" s="172">
        <v>0</v>
      </c>
      <c r="D381" s="200" t="str">
        <f t="shared" si="50"/>
        <v/>
      </c>
      <c r="E381" s="172">
        <v>52</v>
      </c>
      <c r="F381" s="172">
        <v>39</v>
      </c>
      <c r="G381" s="200">
        <f t="shared" si="51"/>
        <v>0.75</v>
      </c>
      <c r="H381" s="200">
        <f t="shared" si="52"/>
        <v>-1</v>
      </c>
      <c r="I381" s="200">
        <f t="shared" si="53"/>
        <v>-1</v>
      </c>
      <c r="J381" s="200" t="str">
        <f t="shared" si="54"/>
        <v/>
      </c>
      <c r="K381" s="172">
        <v>74</v>
      </c>
      <c r="L381" s="172">
        <v>63</v>
      </c>
      <c r="M381" s="200">
        <f t="shared" si="55"/>
        <v>0.85135135135135132</v>
      </c>
      <c r="N381" s="172">
        <v>398</v>
      </c>
      <c r="O381" s="172">
        <v>315</v>
      </c>
      <c r="P381" s="200">
        <f t="shared" si="56"/>
        <v>0.79145728643216084</v>
      </c>
      <c r="Q381" s="200">
        <f t="shared" si="57"/>
        <v>-0.81407035175879394</v>
      </c>
      <c r="R381" s="200">
        <f t="shared" si="58"/>
        <v>-0.8</v>
      </c>
      <c r="S381" s="200">
        <f t="shared" si="59"/>
        <v>5.9894064919190471E-2</v>
      </c>
    </row>
    <row r="382" spans="1:19" ht="16.5" thickTop="1" thickBot="1" x14ac:dyDescent="0.3">
      <c r="A382" s="201" t="s">
        <v>319</v>
      </c>
      <c r="B382" s="284">
        <v>174</v>
      </c>
      <c r="C382" s="202">
        <v>168</v>
      </c>
      <c r="D382" s="203">
        <f t="shared" si="50"/>
        <v>0.96551724137931039</v>
      </c>
      <c r="E382" s="204">
        <v>0</v>
      </c>
      <c r="F382" s="202">
        <v>0</v>
      </c>
      <c r="G382" s="203" t="str">
        <f t="shared" si="51"/>
        <v/>
      </c>
      <c r="H382" s="203" t="str">
        <f t="shared" si="52"/>
        <v/>
      </c>
      <c r="I382" s="203" t="str">
        <f t="shared" si="53"/>
        <v/>
      </c>
      <c r="J382" s="205" t="str">
        <f t="shared" si="54"/>
        <v/>
      </c>
      <c r="K382" s="206">
        <v>348</v>
      </c>
      <c r="L382" s="202">
        <v>272</v>
      </c>
      <c r="M382" s="203">
        <f t="shared" si="55"/>
        <v>0.7816091954022989</v>
      </c>
      <c r="N382" s="204">
        <v>324</v>
      </c>
      <c r="O382" s="202">
        <v>83</v>
      </c>
      <c r="P382" s="203">
        <f t="shared" si="56"/>
        <v>0.25617283950617287</v>
      </c>
      <c r="Q382" s="203">
        <f t="shared" si="57"/>
        <v>7.4074074074074181E-2</v>
      </c>
      <c r="R382" s="203">
        <f t="shared" si="58"/>
        <v>2.2771084337349397</v>
      </c>
      <c r="S382" s="205">
        <f t="shared" si="59"/>
        <v>0.52543635589612603</v>
      </c>
    </row>
    <row r="383" spans="1:19" ht="14.25" thickTop="1" x14ac:dyDescent="0.25">
      <c r="A383" s="207" t="s">
        <v>103</v>
      </c>
      <c r="B383" s="207">
        <v>174</v>
      </c>
      <c r="C383" s="172">
        <v>168</v>
      </c>
      <c r="D383" s="200">
        <f t="shared" si="50"/>
        <v>0.96551724137931039</v>
      </c>
      <c r="E383" s="172">
        <v>0</v>
      </c>
      <c r="F383" s="172">
        <v>0</v>
      </c>
      <c r="G383" s="200" t="str">
        <f t="shared" si="51"/>
        <v/>
      </c>
      <c r="H383" s="200" t="str">
        <f t="shared" si="52"/>
        <v/>
      </c>
      <c r="I383" s="200" t="str">
        <f t="shared" si="53"/>
        <v/>
      </c>
      <c r="J383" s="200" t="str">
        <f t="shared" si="54"/>
        <v/>
      </c>
      <c r="K383" s="172">
        <v>348</v>
      </c>
      <c r="L383" s="172">
        <v>272</v>
      </c>
      <c r="M383" s="200">
        <f t="shared" si="55"/>
        <v>0.7816091954022989</v>
      </c>
      <c r="N383" s="172">
        <v>174</v>
      </c>
      <c r="O383" s="172">
        <v>83</v>
      </c>
      <c r="P383" s="200">
        <f t="shared" si="56"/>
        <v>0.47701149425287354</v>
      </c>
      <c r="Q383" s="200">
        <f t="shared" si="57"/>
        <v>1</v>
      </c>
      <c r="R383" s="200">
        <f t="shared" si="58"/>
        <v>2.2771084337349397</v>
      </c>
      <c r="S383" s="200">
        <f t="shared" si="59"/>
        <v>0.30459770114942536</v>
      </c>
    </row>
    <row r="384" spans="1:19" ht="14.25" thickBot="1" x14ac:dyDescent="0.3">
      <c r="A384" s="207" t="s">
        <v>84</v>
      </c>
      <c r="B384" s="207">
        <v>0</v>
      </c>
      <c r="C384" s="172">
        <v>0</v>
      </c>
      <c r="D384" s="200" t="str">
        <f t="shared" si="50"/>
        <v/>
      </c>
      <c r="E384" s="172">
        <v>0</v>
      </c>
      <c r="F384" s="172">
        <v>0</v>
      </c>
      <c r="G384" s="200" t="str">
        <f t="shared" si="51"/>
        <v/>
      </c>
      <c r="H384" s="200" t="str">
        <f t="shared" si="52"/>
        <v/>
      </c>
      <c r="I384" s="200" t="str">
        <f t="shared" si="53"/>
        <v/>
      </c>
      <c r="J384" s="200" t="str">
        <f t="shared" si="54"/>
        <v/>
      </c>
      <c r="K384" s="172">
        <v>0</v>
      </c>
      <c r="L384" s="172">
        <v>0</v>
      </c>
      <c r="M384" s="200" t="str">
        <f t="shared" si="55"/>
        <v/>
      </c>
      <c r="N384" s="172">
        <v>150</v>
      </c>
      <c r="O384" s="172">
        <v>0</v>
      </c>
      <c r="P384" s="200">
        <f t="shared" si="56"/>
        <v>0</v>
      </c>
      <c r="Q384" s="200">
        <f t="shared" si="57"/>
        <v>-1</v>
      </c>
      <c r="R384" s="200" t="str">
        <f t="shared" si="58"/>
        <v/>
      </c>
      <c r="S384" s="200" t="str">
        <f t="shared" si="59"/>
        <v/>
      </c>
    </row>
    <row r="385" spans="1:19" ht="16.5" thickTop="1" thickBot="1" x14ac:dyDescent="0.3">
      <c r="A385" s="201" t="s">
        <v>320</v>
      </c>
      <c r="B385" s="284">
        <v>171</v>
      </c>
      <c r="C385" s="202">
        <v>105</v>
      </c>
      <c r="D385" s="203">
        <f t="shared" si="50"/>
        <v>0.61403508771929827</v>
      </c>
      <c r="E385" s="204">
        <v>114</v>
      </c>
      <c r="F385" s="202">
        <v>96</v>
      </c>
      <c r="G385" s="203">
        <f t="shared" si="51"/>
        <v>0.84210526315789469</v>
      </c>
      <c r="H385" s="203">
        <f t="shared" si="52"/>
        <v>0.5</v>
      </c>
      <c r="I385" s="203">
        <f t="shared" si="53"/>
        <v>9.375E-2</v>
      </c>
      <c r="J385" s="205">
        <f t="shared" si="54"/>
        <v>-0.22807017543859642</v>
      </c>
      <c r="K385" s="206">
        <v>712</v>
      </c>
      <c r="L385" s="202">
        <v>480</v>
      </c>
      <c r="M385" s="203">
        <f t="shared" si="55"/>
        <v>0.6741573033707865</v>
      </c>
      <c r="N385" s="204">
        <v>266</v>
      </c>
      <c r="O385" s="202">
        <v>207</v>
      </c>
      <c r="P385" s="203">
        <f t="shared" si="56"/>
        <v>0.77819548872180455</v>
      </c>
      <c r="Q385" s="203">
        <f t="shared" si="57"/>
        <v>1.6766917293233083</v>
      </c>
      <c r="R385" s="203">
        <f t="shared" si="58"/>
        <v>1.318840579710145</v>
      </c>
      <c r="S385" s="205">
        <f t="shared" si="59"/>
        <v>-0.10403818535101805</v>
      </c>
    </row>
    <row r="386" spans="1:19" ht="14.25" thickTop="1" x14ac:dyDescent="0.25">
      <c r="A386" s="207" t="s">
        <v>362</v>
      </c>
      <c r="B386" s="207">
        <v>133</v>
      </c>
      <c r="C386" s="172">
        <v>84</v>
      </c>
      <c r="D386" s="200">
        <f t="shared" si="50"/>
        <v>0.63157894736842102</v>
      </c>
      <c r="E386" s="172">
        <v>0</v>
      </c>
      <c r="F386" s="172">
        <v>0</v>
      </c>
      <c r="G386" s="200" t="str">
        <f t="shared" si="51"/>
        <v/>
      </c>
      <c r="H386" s="200" t="str">
        <f t="shared" si="52"/>
        <v/>
      </c>
      <c r="I386" s="200" t="str">
        <f t="shared" si="53"/>
        <v/>
      </c>
      <c r="J386" s="200" t="str">
        <f t="shared" si="54"/>
        <v/>
      </c>
      <c r="K386" s="172">
        <v>589</v>
      </c>
      <c r="L386" s="172">
        <v>388</v>
      </c>
      <c r="M386" s="200">
        <f t="shared" si="55"/>
        <v>0.65874363327674024</v>
      </c>
      <c r="N386" s="172">
        <v>95</v>
      </c>
      <c r="O386" s="172">
        <v>66</v>
      </c>
      <c r="P386" s="200">
        <f t="shared" si="56"/>
        <v>0.69473684210526321</v>
      </c>
      <c r="Q386" s="200">
        <f t="shared" si="57"/>
        <v>5.2</v>
      </c>
      <c r="R386" s="200">
        <f t="shared" si="58"/>
        <v>4.8787878787878789</v>
      </c>
      <c r="S386" s="200">
        <f t="shared" si="59"/>
        <v>-3.5993208828522971E-2</v>
      </c>
    </row>
    <row r="387" spans="1:19" ht="14.25" thickBot="1" x14ac:dyDescent="0.3">
      <c r="A387" s="207" t="s">
        <v>361</v>
      </c>
      <c r="B387" s="207">
        <v>38</v>
      </c>
      <c r="C387" s="172">
        <v>21</v>
      </c>
      <c r="D387" s="200">
        <f t="shared" si="50"/>
        <v>0.55263157894736847</v>
      </c>
      <c r="E387" s="172">
        <v>114</v>
      </c>
      <c r="F387" s="172">
        <v>96</v>
      </c>
      <c r="G387" s="200">
        <f t="shared" si="51"/>
        <v>0.84210526315789469</v>
      </c>
      <c r="H387" s="200">
        <f t="shared" si="52"/>
        <v>-0.66666666666666674</v>
      </c>
      <c r="I387" s="200">
        <f t="shared" si="53"/>
        <v>-0.78125</v>
      </c>
      <c r="J387" s="200">
        <f t="shared" si="54"/>
        <v>-0.28947368421052622</v>
      </c>
      <c r="K387" s="172">
        <v>123</v>
      </c>
      <c r="L387" s="172">
        <v>92</v>
      </c>
      <c r="M387" s="200">
        <f t="shared" si="55"/>
        <v>0.74796747967479671</v>
      </c>
      <c r="N387" s="172">
        <v>171</v>
      </c>
      <c r="O387" s="172">
        <v>141</v>
      </c>
      <c r="P387" s="200">
        <f t="shared" si="56"/>
        <v>0.82456140350877194</v>
      </c>
      <c r="Q387" s="200">
        <f t="shared" si="57"/>
        <v>-0.2807017543859649</v>
      </c>
      <c r="R387" s="200">
        <f t="shared" si="58"/>
        <v>-0.34751773049645385</v>
      </c>
      <c r="S387" s="200">
        <f t="shared" si="59"/>
        <v>-7.659392383397523E-2</v>
      </c>
    </row>
    <row r="388" spans="1:19" ht="16.5" thickTop="1" thickBot="1" x14ac:dyDescent="0.3">
      <c r="A388" s="201" t="s">
        <v>321</v>
      </c>
      <c r="B388" s="284">
        <v>138</v>
      </c>
      <c r="C388" s="202">
        <v>105</v>
      </c>
      <c r="D388" s="203">
        <f t="shared" si="50"/>
        <v>0.76086956521739135</v>
      </c>
      <c r="E388" s="204">
        <v>132</v>
      </c>
      <c r="F388" s="202">
        <v>69</v>
      </c>
      <c r="G388" s="203">
        <f t="shared" si="51"/>
        <v>0.52272727272727271</v>
      </c>
      <c r="H388" s="203">
        <f t="shared" si="52"/>
        <v>4.5454545454545414E-2</v>
      </c>
      <c r="I388" s="203">
        <f t="shared" si="53"/>
        <v>0.52173913043478271</v>
      </c>
      <c r="J388" s="205">
        <f t="shared" si="54"/>
        <v>0.23814229249011865</v>
      </c>
      <c r="K388" s="206">
        <v>476</v>
      </c>
      <c r="L388" s="202">
        <v>346</v>
      </c>
      <c r="M388" s="203">
        <f t="shared" si="55"/>
        <v>0.72689075630252098</v>
      </c>
      <c r="N388" s="204">
        <v>615</v>
      </c>
      <c r="O388" s="202">
        <v>403</v>
      </c>
      <c r="P388" s="203">
        <f t="shared" si="56"/>
        <v>0.65528455284552845</v>
      </c>
      <c r="Q388" s="203">
        <f t="shared" si="57"/>
        <v>-0.22601626016260168</v>
      </c>
      <c r="R388" s="203">
        <f t="shared" si="58"/>
        <v>-0.14143920595533499</v>
      </c>
      <c r="S388" s="205">
        <f t="shared" si="59"/>
        <v>7.1606203456992534E-2</v>
      </c>
    </row>
    <row r="389" spans="1:19" ht="14.25" thickTop="1" x14ac:dyDescent="0.25">
      <c r="A389" s="207" t="s">
        <v>361</v>
      </c>
      <c r="B389" s="207">
        <v>138</v>
      </c>
      <c r="C389" s="172">
        <v>105</v>
      </c>
      <c r="D389" s="200">
        <f t="shared" si="50"/>
        <v>0.76086956521739135</v>
      </c>
      <c r="E389" s="172">
        <v>94</v>
      </c>
      <c r="F389" s="172">
        <v>47</v>
      </c>
      <c r="G389" s="200">
        <f t="shared" si="51"/>
        <v>0.5</v>
      </c>
      <c r="H389" s="200">
        <f t="shared" si="52"/>
        <v>0.46808510638297873</v>
      </c>
      <c r="I389" s="200">
        <f t="shared" si="53"/>
        <v>1.2340425531914891</v>
      </c>
      <c r="J389" s="200">
        <f t="shared" si="54"/>
        <v>0.26086956521739135</v>
      </c>
      <c r="K389" s="172">
        <v>476</v>
      </c>
      <c r="L389" s="172">
        <v>346</v>
      </c>
      <c r="M389" s="200">
        <f t="shared" si="55"/>
        <v>0.72689075630252098</v>
      </c>
      <c r="N389" s="172">
        <v>558</v>
      </c>
      <c r="O389" s="172">
        <v>367</v>
      </c>
      <c r="P389" s="200">
        <f t="shared" si="56"/>
        <v>0.6577060931899642</v>
      </c>
      <c r="Q389" s="200">
        <f t="shared" si="57"/>
        <v>-0.1469534050179212</v>
      </c>
      <c r="R389" s="200">
        <f t="shared" si="58"/>
        <v>-5.7220708446866442E-2</v>
      </c>
      <c r="S389" s="200">
        <f t="shared" si="59"/>
        <v>6.9184663112556777E-2</v>
      </c>
    </row>
    <row r="390" spans="1:19" ht="14.25" thickBot="1" x14ac:dyDescent="0.3">
      <c r="A390" s="207" t="s">
        <v>362</v>
      </c>
      <c r="B390" s="207">
        <v>0</v>
      </c>
      <c r="C390" s="172">
        <v>0</v>
      </c>
      <c r="D390" s="200" t="str">
        <f t="shared" si="50"/>
        <v/>
      </c>
      <c r="E390" s="172">
        <v>38</v>
      </c>
      <c r="F390" s="172">
        <v>22</v>
      </c>
      <c r="G390" s="200">
        <f t="shared" si="51"/>
        <v>0.57894736842105265</v>
      </c>
      <c r="H390" s="200">
        <f t="shared" si="52"/>
        <v>-1</v>
      </c>
      <c r="I390" s="200">
        <f t="shared" si="53"/>
        <v>-1</v>
      </c>
      <c r="J390" s="200" t="str">
        <f t="shared" si="54"/>
        <v/>
      </c>
      <c r="K390" s="172">
        <v>0</v>
      </c>
      <c r="L390" s="172">
        <v>0</v>
      </c>
      <c r="M390" s="200" t="str">
        <f t="shared" si="55"/>
        <v/>
      </c>
      <c r="N390" s="172">
        <v>57</v>
      </c>
      <c r="O390" s="172">
        <v>36</v>
      </c>
      <c r="P390" s="200">
        <f t="shared" si="56"/>
        <v>0.63157894736842102</v>
      </c>
      <c r="Q390" s="200">
        <f t="shared" si="57"/>
        <v>-1</v>
      </c>
      <c r="R390" s="200">
        <f t="shared" si="58"/>
        <v>-1</v>
      </c>
      <c r="S390" s="200" t="str">
        <f t="shared" si="59"/>
        <v/>
      </c>
    </row>
    <row r="391" spans="1:19" ht="16.5" thickTop="1" thickBot="1" x14ac:dyDescent="0.3">
      <c r="A391" s="201" t="s">
        <v>322</v>
      </c>
      <c r="B391" s="284">
        <v>133</v>
      </c>
      <c r="C391" s="202">
        <v>24</v>
      </c>
      <c r="D391" s="203">
        <f t="shared" si="50"/>
        <v>0.18045112781954886</v>
      </c>
      <c r="E391" s="204">
        <v>95</v>
      </c>
      <c r="F391" s="202">
        <v>17</v>
      </c>
      <c r="G391" s="203">
        <f t="shared" si="51"/>
        <v>0.17894736842105263</v>
      </c>
      <c r="H391" s="203">
        <f t="shared" si="52"/>
        <v>0.39999999999999991</v>
      </c>
      <c r="I391" s="203">
        <f t="shared" si="53"/>
        <v>0.41176470588235303</v>
      </c>
      <c r="J391" s="205">
        <f t="shared" si="54"/>
        <v>1.5037593984962294E-3</v>
      </c>
      <c r="K391" s="206">
        <v>459</v>
      </c>
      <c r="L391" s="202">
        <v>169</v>
      </c>
      <c r="M391" s="203">
        <f t="shared" si="55"/>
        <v>0.36819172113289761</v>
      </c>
      <c r="N391" s="204">
        <v>553</v>
      </c>
      <c r="O391" s="202">
        <v>153</v>
      </c>
      <c r="P391" s="203">
        <f t="shared" si="56"/>
        <v>0.27667269439421338</v>
      </c>
      <c r="Q391" s="203">
        <f t="shared" si="57"/>
        <v>-0.16998191681735986</v>
      </c>
      <c r="R391" s="203">
        <f t="shared" si="58"/>
        <v>0.10457516339869288</v>
      </c>
      <c r="S391" s="205">
        <f t="shared" si="59"/>
        <v>9.1519026738684228E-2</v>
      </c>
    </row>
    <row r="392" spans="1:19" ht="14.25" thickTop="1" x14ac:dyDescent="0.25">
      <c r="A392" s="207" t="s">
        <v>361</v>
      </c>
      <c r="B392" s="207">
        <v>76</v>
      </c>
      <c r="C392" s="172">
        <v>5</v>
      </c>
      <c r="D392" s="200">
        <f t="shared" si="50"/>
        <v>6.5789473684210523E-2</v>
      </c>
      <c r="E392" s="172">
        <v>95</v>
      </c>
      <c r="F392" s="172">
        <v>17</v>
      </c>
      <c r="G392" s="200">
        <f t="shared" si="51"/>
        <v>0.17894736842105263</v>
      </c>
      <c r="H392" s="200">
        <f t="shared" si="52"/>
        <v>-0.19999999999999996</v>
      </c>
      <c r="I392" s="200">
        <f t="shared" si="53"/>
        <v>-0.70588235294117641</v>
      </c>
      <c r="J392" s="200">
        <f t="shared" si="54"/>
        <v>-0.11315789473684211</v>
      </c>
      <c r="K392" s="172">
        <v>383</v>
      </c>
      <c r="L392" s="172">
        <v>141</v>
      </c>
      <c r="M392" s="200">
        <f t="shared" si="55"/>
        <v>0.36814621409921672</v>
      </c>
      <c r="N392" s="172">
        <v>382</v>
      </c>
      <c r="O392" s="172">
        <v>101</v>
      </c>
      <c r="P392" s="200">
        <f t="shared" si="56"/>
        <v>0.26439790575916228</v>
      </c>
      <c r="Q392" s="200">
        <f t="shared" si="57"/>
        <v>2.6178010471205049E-3</v>
      </c>
      <c r="R392" s="200">
        <f t="shared" si="58"/>
        <v>0.39603960396039595</v>
      </c>
      <c r="S392" s="200">
        <f t="shared" si="59"/>
        <v>0.10374830834005444</v>
      </c>
    </row>
    <row r="393" spans="1:19" ht="14.25" thickBot="1" x14ac:dyDescent="0.3">
      <c r="A393" s="207" t="s">
        <v>362</v>
      </c>
      <c r="B393" s="207">
        <v>57</v>
      </c>
      <c r="C393" s="172">
        <v>19</v>
      </c>
      <c r="D393" s="200">
        <f t="shared" ref="D393:D456" si="60">IFERROR(C393/B393,"")</f>
        <v>0.33333333333333331</v>
      </c>
      <c r="E393" s="172">
        <v>0</v>
      </c>
      <c r="F393" s="172">
        <v>0</v>
      </c>
      <c r="G393" s="200" t="str">
        <f t="shared" ref="G393:G456" si="61">IFERROR(F393/E393,"")</f>
        <v/>
      </c>
      <c r="H393" s="200" t="str">
        <f t="shared" ref="H393:H456" si="62">IFERROR(B393/E393-1,"")</f>
        <v/>
      </c>
      <c r="I393" s="200" t="str">
        <f t="shared" ref="I393:I456" si="63">IFERROR(C393/F393-1,"")</f>
        <v/>
      </c>
      <c r="J393" s="200" t="str">
        <f t="shared" ref="J393:J456" si="64">IFERROR(D393-G393,"")</f>
        <v/>
      </c>
      <c r="K393" s="172">
        <v>76</v>
      </c>
      <c r="L393" s="172">
        <v>28</v>
      </c>
      <c r="M393" s="200">
        <f t="shared" ref="M393:M456" si="65">IFERROR(L393/K393,"")</f>
        <v>0.36842105263157893</v>
      </c>
      <c r="N393" s="172">
        <v>171</v>
      </c>
      <c r="O393" s="172">
        <v>52</v>
      </c>
      <c r="P393" s="200">
        <f t="shared" ref="P393:P456" si="66">IFERROR(O393/N393,"")</f>
        <v>0.30409356725146197</v>
      </c>
      <c r="Q393" s="200">
        <f t="shared" ref="Q393:Q456" si="67">IFERROR(K393/N393-1,"")</f>
        <v>-0.55555555555555558</v>
      </c>
      <c r="R393" s="200">
        <f t="shared" ref="R393:R456" si="68">IFERROR(L393/O393-1,"")</f>
        <v>-0.46153846153846156</v>
      </c>
      <c r="S393" s="200">
        <f t="shared" ref="S393:S456" si="69">IFERROR(M393-P393,"")</f>
        <v>6.4327485380116955E-2</v>
      </c>
    </row>
    <row r="394" spans="1:19" ht="16.5" thickTop="1" thickBot="1" x14ac:dyDescent="0.3">
      <c r="A394" s="201" t="s">
        <v>323</v>
      </c>
      <c r="B394" s="284">
        <v>114</v>
      </c>
      <c r="C394" s="202">
        <v>53</v>
      </c>
      <c r="D394" s="203">
        <f t="shared" si="60"/>
        <v>0.46491228070175439</v>
      </c>
      <c r="E394" s="204">
        <v>114</v>
      </c>
      <c r="F394" s="202">
        <v>114</v>
      </c>
      <c r="G394" s="203">
        <f t="shared" si="61"/>
        <v>1</v>
      </c>
      <c r="H394" s="203">
        <f t="shared" si="62"/>
        <v>0</v>
      </c>
      <c r="I394" s="203">
        <f t="shared" si="63"/>
        <v>-0.53508771929824561</v>
      </c>
      <c r="J394" s="205">
        <f t="shared" si="64"/>
        <v>-0.53508771929824561</v>
      </c>
      <c r="K394" s="206">
        <v>405</v>
      </c>
      <c r="L394" s="202">
        <v>189</v>
      </c>
      <c r="M394" s="203">
        <f t="shared" si="65"/>
        <v>0.46666666666666667</v>
      </c>
      <c r="N394" s="204">
        <v>1520</v>
      </c>
      <c r="O394" s="202">
        <v>804</v>
      </c>
      <c r="P394" s="203">
        <f t="shared" si="66"/>
        <v>0.52894736842105261</v>
      </c>
      <c r="Q394" s="203">
        <f t="shared" si="67"/>
        <v>-0.73355263157894735</v>
      </c>
      <c r="R394" s="203">
        <f t="shared" si="68"/>
        <v>-0.7649253731343284</v>
      </c>
      <c r="S394" s="205">
        <f t="shared" si="69"/>
        <v>-6.2280701754385936E-2</v>
      </c>
    </row>
    <row r="395" spans="1:19" ht="14.25" thickTop="1" x14ac:dyDescent="0.25">
      <c r="A395" s="207" t="s">
        <v>362</v>
      </c>
      <c r="B395" s="207">
        <v>114</v>
      </c>
      <c r="C395" s="172">
        <v>53</v>
      </c>
      <c r="D395" s="200">
        <f t="shared" si="60"/>
        <v>0.46491228070175439</v>
      </c>
      <c r="E395" s="172">
        <v>38</v>
      </c>
      <c r="F395" s="172">
        <v>38</v>
      </c>
      <c r="G395" s="200">
        <f t="shared" si="61"/>
        <v>1</v>
      </c>
      <c r="H395" s="200">
        <f t="shared" si="62"/>
        <v>2</v>
      </c>
      <c r="I395" s="200">
        <f t="shared" si="63"/>
        <v>0.39473684210526305</v>
      </c>
      <c r="J395" s="200">
        <f t="shared" si="64"/>
        <v>-0.53508771929824561</v>
      </c>
      <c r="K395" s="172">
        <v>380</v>
      </c>
      <c r="L395" s="172">
        <v>169</v>
      </c>
      <c r="M395" s="200">
        <f t="shared" si="65"/>
        <v>0.44473684210526315</v>
      </c>
      <c r="N395" s="172">
        <v>1444</v>
      </c>
      <c r="O395" s="172">
        <v>728</v>
      </c>
      <c r="P395" s="200">
        <f t="shared" si="66"/>
        <v>0.50415512465373957</v>
      </c>
      <c r="Q395" s="200">
        <f t="shared" si="67"/>
        <v>-0.73684210526315796</v>
      </c>
      <c r="R395" s="200">
        <f t="shared" si="68"/>
        <v>-0.76785714285714279</v>
      </c>
      <c r="S395" s="200">
        <f t="shared" si="69"/>
        <v>-5.941828254847642E-2</v>
      </c>
    </row>
    <row r="396" spans="1:19" ht="14.25" thickBot="1" x14ac:dyDescent="0.3">
      <c r="A396" s="207" t="s">
        <v>361</v>
      </c>
      <c r="B396" s="207">
        <v>0</v>
      </c>
      <c r="C396" s="172">
        <v>0</v>
      </c>
      <c r="D396" s="200" t="str">
        <f t="shared" si="60"/>
        <v/>
      </c>
      <c r="E396" s="172">
        <v>76</v>
      </c>
      <c r="F396" s="172">
        <v>76</v>
      </c>
      <c r="G396" s="200">
        <f t="shared" si="61"/>
        <v>1</v>
      </c>
      <c r="H396" s="200">
        <f t="shared" si="62"/>
        <v>-1</v>
      </c>
      <c r="I396" s="200">
        <f t="shared" si="63"/>
        <v>-1</v>
      </c>
      <c r="J396" s="200" t="str">
        <f t="shared" si="64"/>
        <v/>
      </c>
      <c r="K396" s="172">
        <v>25</v>
      </c>
      <c r="L396" s="172">
        <v>20</v>
      </c>
      <c r="M396" s="200">
        <f t="shared" si="65"/>
        <v>0.8</v>
      </c>
      <c r="N396" s="172">
        <v>76</v>
      </c>
      <c r="O396" s="172">
        <v>76</v>
      </c>
      <c r="P396" s="200">
        <f t="shared" si="66"/>
        <v>1</v>
      </c>
      <c r="Q396" s="200">
        <f t="shared" si="67"/>
        <v>-0.67105263157894735</v>
      </c>
      <c r="R396" s="200">
        <f t="shared" si="68"/>
        <v>-0.73684210526315796</v>
      </c>
      <c r="S396" s="200">
        <f t="shared" si="69"/>
        <v>-0.19999999999999996</v>
      </c>
    </row>
    <row r="397" spans="1:19" ht="16.5" thickTop="1" thickBot="1" x14ac:dyDescent="0.3">
      <c r="A397" s="201" t="s">
        <v>324</v>
      </c>
      <c r="B397" s="284">
        <v>111</v>
      </c>
      <c r="C397" s="202">
        <v>106</v>
      </c>
      <c r="D397" s="203">
        <f t="shared" si="60"/>
        <v>0.95495495495495497</v>
      </c>
      <c r="E397" s="204">
        <v>0</v>
      </c>
      <c r="F397" s="202">
        <v>0</v>
      </c>
      <c r="G397" s="203" t="str">
        <f t="shared" si="61"/>
        <v/>
      </c>
      <c r="H397" s="203" t="str">
        <f t="shared" si="62"/>
        <v/>
      </c>
      <c r="I397" s="203" t="str">
        <f t="shared" si="63"/>
        <v/>
      </c>
      <c r="J397" s="205" t="str">
        <f t="shared" si="64"/>
        <v/>
      </c>
      <c r="K397" s="206">
        <v>111</v>
      </c>
      <c r="L397" s="202">
        <v>106</v>
      </c>
      <c r="M397" s="203">
        <f t="shared" si="65"/>
        <v>0.95495495495495497</v>
      </c>
      <c r="N397" s="204">
        <v>2057</v>
      </c>
      <c r="O397" s="202">
        <v>1481</v>
      </c>
      <c r="P397" s="203">
        <f t="shared" si="66"/>
        <v>0.71998055420515317</v>
      </c>
      <c r="Q397" s="203">
        <f t="shared" si="67"/>
        <v>-0.9460379192999514</v>
      </c>
      <c r="R397" s="203">
        <f t="shared" si="68"/>
        <v>-0.9284267386900743</v>
      </c>
      <c r="S397" s="205">
        <f t="shared" si="69"/>
        <v>0.2349744007498018</v>
      </c>
    </row>
    <row r="398" spans="1:19" ht="15" thickTop="1" thickBot="1" x14ac:dyDescent="0.3">
      <c r="A398" s="207" t="s">
        <v>360</v>
      </c>
      <c r="B398" s="207">
        <v>111</v>
      </c>
      <c r="C398" s="172">
        <v>106</v>
      </c>
      <c r="D398" s="200">
        <f t="shared" si="60"/>
        <v>0.95495495495495497</v>
      </c>
      <c r="E398" s="172">
        <v>0</v>
      </c>
      <c r="F398" s="172">
        <v>0</v>
      </c>
      <c r="G398" s="200" t="str">
        <f t="shared" si="61"/>
        <v/>
      </c>
      <c r="H398" s="200" t="str">
        <f t="shared" si="62"/>
        <v/>
      </c>
      <c r="I398" s="200" t="str">
        <f t="shared" si="63"/>
        <v/>
      </c>
      <c r="J398" s="200" t="str">
        <f t="shared" si="64"/>
        <v/>
      </c>
      <c r="K398" s="172">
        <v>111</v>
      </c>
      <c r="L398" s="172">
        <v>106</v>
      </c>
      <c r="M398" s="200">
        <f t="shared" si="65"/>
        <v>0.95495495495495497</v>
      </c>
      <c r="N398" s="172">
        <v>2057</v>
      </c>
      <c r="O398" s="172">
        <v>1481</v>
      </c>
      <c r="P398" s="200">
        <f t="shared" si="66"/>
        <v>0.71998055420515317</v>
      </c>
      <c r="Q398" s="200">
        <f t="shared" si="67"/>
        <v>-0.9460379192999514</v>
      </c>
      <c r="R398" s="200">
        <f t="shared" si="68"/>
        <v>-0.9284267386900743</v>
      </c>
      <c r="S398" s="200">
        <f t="shared" si="69"/>
        <v>0.2349744007498018</v>
      </c>
    </row>
    <row r="399" spans="1:19" ht="16.5" thickTop="1" thickBot="1" x14ac:dyDescent="0.3">
      <c r="A399" s="201" t="s">
        <v>325</v>
      </c>
      <c r="B399" s="284">
        <v>102</v>
      </c>
      <c r="C399" s="202">
        <v>44</v>
      </c>
      <c r="D399" s="203">
        <f t="shared" si="60"/>
        <v>0.43137254901960786</v>
      </c>
      <c r="E399" s="204">
        <v>342</v>
      </c>
      <c r="F399" s="202">
        <v>122</v>
      </c>
      <c r="G399" s="203">
        <f t="shared" si="61"/>
        <v>0.35672514619883039</v>
      </c>
      <c r="H399" s="203">
        <f t="shared" si="62"/>
        <v>-0.70175438596491224</v>
      </c>
      <c r="I399" s="203">
        <f t="shared" si="63"/>
        <v>-0.63934426229508201</v>
      </c>
      <c r="J399" s="205">
        <f t="shared" si="64"/>
        <v>7.4647402820777475E-2</v>
      </c>
      <c r="K399" s="206">
        <v>1310</v>
      </c>
      <c r="L399" s="202">
        <v>564</v>
      </c>
      <c r="M399" s="203">
        <f t="shared" si="65"/>
        <v>0.43053435114503819</v>
      </c>
      <c r="N399" s="204">
        <v>1782</v>
      </c>
      <c r="O399" s="202">
        <v>677</v>
      </c>
      <c r="P399" s="203">
        <f t="shared" si="66"/>
        <v>0.37991021324354657</v>
      </c>
      <c r="Q399" s="203">
        <f t="shared" si="67"/>
        <v>-0.26487093153759822</v>
      </c>
      <c r="R399" s="203">
        <f t="shared" si="68"/>
        <v>-0.1669128508124077</v>
      </c>
      <c r="S399" s="205">
        <f t="shared" si="69"/>
        <v>5.0624137901491617E-2</v>
      </c>
    </row>
    <row r="400" spans="1:19" ht="14.25" thickTop="1" x14ac:dyDescent="0.25">
      <c r="A400" s="207" t="s">
        <v>361</v>
      </c>
      <c r="B400" s="207">
        <v>102</v>
      </c>
      <c r="C400" s="172">
        <v>44</v>
      </c>
      <c r="D400" s="200">
        <f t="shared" si="60"/>
        <v>0.43137254901960786</v>
      </c>
      <c r="E400" s="172">
        <v>190</v>
      </c>
      <c r="F400" s="172">
        <v>78</v>
      </c>
      <c r="G400" s="200">
        <f t="shared" si="61"/>
        <v>0.41052631578947368</v>
      </c>
      <c r="H400" s="200">
        <f t="shared" si="62"/>
        <v>-0.4631578947368421</v>
      </c>
      <c r="I400" s="200">
        <f t="shared" si="63"/>
        <v>-0.4358974358974359</v>
      </c>
      <c r="J400" s="200">
        <f t="shared" si="64"/>
        <v>2.0846233230134181E-2</v>
      </c>
      <c r="K400" s="172">
        <v>1310</v>
      </c>
      <c r="L400" s="172">
        <v>564</v>
      </c>
      <c r="M400" s="200">
        <f t="shared" si="65"/>
        <v>0.43053435114503819</v>
      </c>
      <c r="N400" s="172">
        <v>1250</v>
      </c>
      <c r="O400" s="172">
        <v>597</v>
      </c>
      <c r="P400" s="200">
        <f t="shared" si="66"/>
        <v>0.47760000000000002</v>
      </c>
      <c r="Q400" s="200">
        <f t="shared" si="67"/>
        <v>4.8000000000000043E-2</v>
      </c>
      <c r="R400" s="200">
        <f t="shared" si="68"/>
        <v>-5.5276381909547756E-2</v>
      </c>
      <c r="S400" s="200">
        <f t="shared" si="69"/>
        <v>-4.7065648854961839E-2</v>
      </c>
    </row>
    <row r="401" spans="1:19" ht="14.25" thickBot="1" x14ac:dyDescent="0.3">
      <c r="A401" s="207" t="s">
        <v>362</v>
      </c>
      <c r="B401" s="207">
        <v>0</v>
      </c>
      <c r="C401" s="172">
        <v>0</v>
      </c>
      <c r="D401" s="200" t="str">
        <f t="shared" si="60"/>
        <v/>
      </c>
      <c r="E401" s="172">
        <v>152</v>
      </c>
      <c r="F401" s="172">
        <v>44</v>
      </c>
      <c r="G401" s="200">
        <f t="shared" si="61"/>
        <v>0.28947368421052633</v>
      </c>
      <c r="H401" s="200">
        <f t="shared" si="62"/>
        <v>-1</v>
      </c>
      <c r="I401" s="200">
        <f t="shared" si="63"/>
        <v>-1</v>
      </c>
      <c r="J401" s="200" t="str">
        <f t="shared" si="64"/>
        <v/>
      </c>
      <c r="K401" s="172">
        <v>0</v>
      </c>
      <c r="L401" s="172">
        <v>0</v>
      </c>
      <c r="M401" s="200" t="str">
        <f t="shared" si="65"/>
        <v/>
      </c>
      <c r="N401" s="172">
        <v>532</v>
      </c>
      <c r="O401" s="172">
        <v>80</v>
      </c>
      <c r="P401" s="200">
        <f t="shared" si="66"/>
        <v>0.15037593984962405</v>
      </c>
      <c r="Q401" s="200">
        <f t="shared" si="67"/>
        <v>-1</v>
      </c>
      <c r="R401" s="200">
        <f t="shared" si="68"/>
        <v>-1</v>
      </c>
      <c r="S401" s="200" t="str">
        <f t="shared" si="69"/>
        <v/>
      </c>
    </row>
    <row r="402" spans="1:19" ht="16.5" thickTop="1" thickBot="1" x14ac:dyDescent="0.3">
      <c r="A402" s="201" t="s">
        <v>326</v>
      </c>
      <c r="B402" s="284">
        <v>81</v>
      </c>
      <c r="C402" s="202">
        <v>51</v>
      </c>
      <c r="D402" s="203">
        <f t="shared" si="60"/>
        <v>0.62962962962962965</v>
      </c>
      <c r="E402" s="204">
        <v>152</v>
      </c>
      <c r="F402" s="202">
        <v>49</v>
      </c>
      <c r="G402" s="203">
        <f t="shared" si="61"/>
        <v>0.32236842105263158</v>
      </c>
      <c r="H402" s="203">
        <f t="shared" si="62"/>
        <v>-0.46710526315789469</v>
      </c>
      <c r="I402" s="203">
        <f t="shared" si="63"/>
        <v>4.081632653061229E-2</v>
      </c>
      <c r="J402" s="205">
        <f t="shared" si="64"/>
        <v>0.30726120857699807</v>
      </c>
      <c r="K402" s="206">
        <v>843</v>
      </c>
      <c r="L402" s="202">
        <v>479</v>
      </c>
      <c r="M402" s="203">
        <f t="shared" si="65"/>
        <v>0.56820877817319093</v>
      </c>
      <c r="N402" s="204">
        <v>1013</v>
      </c>
      <c r="O402" s="202">
        <v>548</v>
      </c>
      <c r="P402" s="203">
        <f t="shared" si="66"/>
        <v>0.54096742349457061</v>
      </c>
      <c r="Q402" s="203">
        <f t="shared" si="67"/>
        <v>-0.16781836130306027</v>
      </c>
      <c r="R402" s="203">
        <f t="shared" si="68"/>
        <v>-0.12591240875912413</v>
      </c>
      <c r="S402" s="205">
        <f t="shared" si="69"/>
        <v>2.7241354678620322E-2</v>
      </c>
    </row>
    <row r="403" spans="1:19" ht="14.25" thickTop="1" x14ac:dyDescent="0.25">
      <c r="A403" s="207" t="s">
        <v>361</v>
      </c>
      <c r="B403" s="207">
        <v>81</v>
      </c>
      <c r="C403" s="172">
        <v>51</v>
      </c>
      <c r="D403" s="200">
        <f t="shared" si="60"/>
        <v>0.62962962962962965</v>
      </c>
      <c r="E403" s="172">
        <v>95</v>
      </c>
      <c r="F403" s="172">
        <v>41</v>
      </c>
      <c r="G403" s="200">
        <f t="shared" si="61"/>
        <v>0.43157894736842106</v>
      </c>
      <c r="H403" s="200">
        <f t="shared" si="62"/>
        <v>-0.14736842105263159</v>
      </c>
      <c r="I403" s="200">
        <f t="shared" si="63"/>
        <v>0.24390243902439024</v>
      </c>
      <c r="J403" s="200">
        <f t="shared" si="64"/>
        <v>0.19805068226120859</v>
      </c>
      <c r="K403" s="172">
        <v>843</v>
      </c>
      <c r="L403" s="172">
        <v>479</v>
      </c>
      <c r="M403" s="200">
        <f t="shared" si="65"/>
        <v>0.56820877817319093</v>
      </c>
      <c r="N403" s="172">
        <v>861</v>
      </c>
      <c r="O403" s="172">
        <v>516</v>
      </c>
      <c r="P403" s="200">
        <f t="shared" si="66"/>
        <v>0.5993031358885017</v>
      </c>
      <c r="Q403" s="200">
        <f t="shared" si="67"/>
        <v>-2.0905923344947785E-2</v>
      </c>
      <c r="R403" s="200">
        <f t="shared" si="68"/>
        <v>-7.1705426356589164E-2</v>
      </c>
      <c r="S403" s="200">
        <f t="shared" si="69"/>
        <v>-3.1094357715310772E-2</v>
      </c>
    </row>
    <row r="404" spans="1:19" ht="14.25" thickBot="1" x14ac:dyDescent="0.3">
      <c r="A404" s="207" t="s">
        <v>362</v>
      </c>
      <c r="B404" s="207">
        <v>0</v>
      </c>
      <c r="C404" s="172">
        <v>0</v>
      </c>
      <c r="D404" s="200" t="str">
        <f t="shared" si="60"/>
        <v/>
      </c>
      <c r="E404" s="172">
        <v>57</v>
      </c>
      <c r="F404" s="172">
        <v>8</v>
      </c>
      <c r="G404" s="200">
        <f t="shared" si="61"/>
        <v>0.14035087719298245</v>
      </c>
      <c r="H404" s="200">
        <f t="shared" si="62"/>
        <v>-1</v>
      </c>
      <c r="I404" s="200">
        <f t="shared" si="63"/>
        <v>-1</v>
      </c>
      <c r="J404" s="200" t="str">
        <f t="shared" si="64"/>
        <v/>
      </c>
      <c r="K404" s="172">
        <v>0</v>
      </c>
      <c r="L404" s="172">
        <v>0</v>
      </c>
      <c r="M404" s="200" t="str">
        <f t="shared" si="65"/>
        <v/>
      </c>
      <c r="N404" s="172">
        <v>152</v>
      </c>
      <c r="O404" s="172">
        <v>32</v>
      </c>
      <c r="P404" s="200">
        <f t="shared" si="66"/>
        <v>0.21052631578947367</v>
      </c>
      <c r="Q404" s="200">
        <f t="shared" si="67"/>
        <v>-1</v>
      </c>
      <c r="R404" s="200">
        <f t="shared" si="68"/>
        <v>-1</v>
      </c>
      <c r="S404" s="200" t="str">
        <f t="shared" si="69"/>
        <v/>
      </c>
    </row>
    <row r="405" spans="1:19" ht="16.5" thickTop="1" thickBot="1" x14ac:dyDescent="0.3">
      <c r="A405" s="201" t="s">
        <v>327</v>
      </c>
      <c r="B405" s="284">
        <v>76</v>
      </c>
      <c r="C405" s="202">
        <v>15</v>
      </c>
      <c r="D405" s="203">
        <f t="shared" si="60"/>
        <v>0.19736842105263158</v>
      </c>
      <c r="E405" s="204">
        <v>38</v>
      </c>
      <c r="F405" s="202">
        <v>22</v>
      </c>
      <c r="G405" s="203">
        <f t="shared" si="61"/>
        <v>0.57894736842105265</v>
      </c>
      <c r="H405" s="203">
        <f t="shared" si="62"/>
        <v>1</v>
      </c>
      <c r="I405" s="203">
        <f t="shared" si="63"/>
        <v>-0.31818181818181823</v>
      </c>
      <c r="J405" s="205">
        <f t="shared" si="64"/>
        <v>-0.38157894736842107</v>
      </c>
      <c r="K405" s="206">
        <v>247</v>
      </c>
      <c r="L405" s="202">
        <v>47</v>
      </c>
      <c r="M405" s="203">
        <f t="shared" si="65"/>
        <v>0.19028340080971659</v>
      </c>
      <c r="N405" s="204">
        <v>513</v>
      </c>
      <c r="O405" s="202">
        <v>170</v>
      </c>
      <c r="P405" s="203">
        <f t="shared" si="66"/>
        <v>0.33138401559454189</v>
      </c>
      <c r="Q405" s="203">
        <f t="shared" si="67"/>
        <v>-0.5185185185185186</v>
      </c>
      <c r="R405" s="203">
        <f t="shared" si="68"/>
        <v>-0.72352941176470587</v>
      </c>
      <c r="S405" s="205">
        <f t="shared" si="69"/>
        <v>-0.1411006147848253</v>
      </c>
    </row>
    <row r="406" spans="1:19" ht="14.25" thickTop="1" x14ac:dyDescent="0.25">
      <c r="A406" s="207" t="s">
        <v>361</v>
      </c>
      <c r="B406" s="207">
        <v>76</v>
      </c>
      <c r="C406" s="172">
        <v>15</v>
      </c>
      <c r="D406" s="200">
        <f t="shared" si="60"/>
        <v>0.19736842105263158</v>
      </c>
      <c r="E406" s="172">
        <v>38</v>
      </c>
      <c r="F406" s="172">
        <v>22</v>
      </c>
      <c r="G406" s="200">
        <f t="shared" si="61"/>
        <v>0.57894736842105265</v>
      </c>
      <c r="H406" s="200">
        <f t="shared" si="62"/>
        <v>1</v>
      </c>
      <c r="I406" s="200">
        <f t="shared" si="63"/>
        <v>-0.31818181818181823</v>
      </c>
      <c r="J406" s="200">
        <f t="shared" si="64"/>
        <v>-0.38157894736842107</v>
      </c>
      <c r="K406" s="172">
        <v>228</v>
      </c>
      <c r="L406" s="172">
        <v>38</v>
      </c>
      <c r="M406" s="200">
        <f t="shared" si="65"/>
        <v>0.16666666666666666</v>
      </c>
      <c r="N406" s="172">
        <v>342</v>
      </c>
      <c r="O406" s="172">
        <v>88</v>
      </c>
      <c r="P406" s="200">
        <f t="shared" si="66"/>
        <v>0.25730994152046782</v>
      </c>
      <c r="Q406" s="200">
        <f t="shared" si="67"/>
        <v>-0.33333333333333337</v>
      </c>
      <c r="R406" s="200">
        <f t="shared" si="68"/>
        <v>-0.56818181818181812</v>
      </c>
      <c r="S406" s="200">
        <f t="shared" si="69"/>
        <v>-9.0643274853801165E-2</v>
      </c>
    </row>
    <row r="407" spans="1:19" ht="14.25" thickBot="1" x14ac:dyDescent="0.3">
      <c r="A407" s="207" t="s">
        <v>362</v>
      </c>
      <c r="B407" s="207">
        <v>0</v>
      </c>
      <c r="C407" s="172">
        <v>0</v>
      </c>
      <c r="D407" s="200" t="str">
        <f t="shared" si="60"/>
        <v/>
      </c>
      <c r="E407" s="172">
        <v>0</v>
      </c>
      <c r="F407" s="172">
        <v>0</v>
      </c>
      <c r="G407" s="200" t="str">
        <f t="shared" si="61"/>
        <v/>
      </c>
      <c r="H407" s="200" t="str">
        <f t="shared" si="62"/>
        <v/>
      </c>
      <c r="I407" s="200" t="str">
        <f t="shared" si="63"/>
        <v/>
      </c>
      <c r="J407" s="200" t="str">
        <f t="shared" si="64"/>
        <v/>
      </c>
      <c r="K407" s="172">
        <v>19</v>
      </c>
      <c r="L407" s="172">
        <v>9</v>
      </c>
      <c r="M407" s="200">
        <f t="shared" si="65"/>
        <v>0.47368421052631576</v>
      </c>
      <c r="N407" s="172">
        <v>171</v>
      </c>
      <c r="O407" s="172">
        <v>82</v>
      </c>
      <c r="P407" s="200">
        <f t="shared" si="66"/>
        <v>0.47953216374269003</v>
      </c>
      <c r="Q407" s="200">
        <f t="shared" si="67"/>
        <v>-0.88888888888888884</v>
      </c>
      <c r="R407" s="200">
        <f t="shared" si="68"/>
        <v>-0.8902439024390244</v>
      </c>
      <c r="S407" s="200">
        <f t="shared" si="69"/>
        <v>-5.8479532163742687E-3</v>
      </c>
    </row>
    <row r="408" spans="1:19" ht="16.5" thickTop="1" thickBot="1" x14ac:dyDescent="0.3">
      <c r="A408" s="201" t="s">
        <v>328</v>
      </c>
      <c r="B408" s="284">
        <v>69</v>
      </c>
      <c r="C408" s="202">
        <v>41</v>
      </c>
      <c r="D408" s="203">
        <f t="shared" si="60"/>
        <v>0.59420289855072461</v>
      </c>
      <c r="E408" s="204">
        <v>133</v>
      </c>
      <c r="F408" s="202">
        <v>33</v>
      </c>
      <c r="G408" s="203">
        <f t="shared" si="61"/>
        <v>0.24812030075187969</v>
      </c>
      <c r="H408" s="203">
        <f t="shared" si="62"/>
        <v>-0.48120300751879697</v>
      </c>
      <c r="I408" s="203">
        <f t="shared" si="63"/>
        <v>0.24242424242424243</v>
      </c>
      <c r="J408" s="205">
        <f t="shared" si="64"/>
        <v>0.34608259779884493</v>
      </c>
      <c r="K408" s="206">
        <v>822</v>
      </c>
      <c r="L408" s="202">
        <v>312</v>
      </c>
      <c r="M408" s="203">
        <f t="shared" si="65"/>
        <v>0.37956204379562042</v>
      </c>
      <c r="N408" s="204">
        <v>719</v>
      </c>
      <c r="O408" s="202">
        <v>375</v>
      </c>
      <c r="P408" s="203">
        <f t="shared" si="66"/>
        <v>0.52155771905424197</v>
      </c>
      <c r="Q408" s="203">
        <f t="shared" si="67"/>
        <v>0.14325452016689844</v>
      </c>
      <c r="R408" s="203">
        <f t="shared" si="68"/>
        <v>-0.16800000000000004</v>
      </c>
      <c r="S408" s="205">
        <f t="shared" si="69"/>
        <v>-0.14199567525862156</v>
      </c>
    </row>
    <row r="409" spans="1:19" ht="14.25" thickTop="1" x14ac:dyDescent="0.25">
      <c r="A409" s="207" t="s">
        <v>361</v>
      </c>
      <c r="B409" s="207">
        <v>69</v>
      </c>
      <c r="C409" s="172">
        <v>41</v>
      </c>
      <c r="D409" s="200">
        <f t="shared" si="60"/>
        <v>0.59420289855072461</v>
      </c>
      <c r="E409" s="172">
        <v>133</v>
      </c>
      <c r="F409" s="172">
        <v>33</v>
      </c>
      <c r="G409" s="200">
        <f t="shared" si="61"/>
        <v>0.24812030075187969</v>
      </c>
      <c r="H409" s="200">
        <f t="shared" si="62"/>
        <v>-0.48120300751879697</v>
      </c>
      <c r="I409" s="200">
        <f t="shared" si="63"/>
        <v>0.24242424242424243</v>
      </c>
      <c r="J409" s="200">
        <f t="shared" si="64"/>
        <v>0.34608259779884493</v>
      </c>
      <c r="K409" s="172">
        <v>784</v>
      </c>
      <c r="L409" s="172">
        <v>307</v>
      </c>
      <c r="M409" s="200">
        <f t="shared" si="65"/>
        <v>0.39158163265306123</v>
      </c>
      <c r="N409" s="172">
        <v>719</v>
      </c>
      <c r="O409" s="172">
        <v>375</v>
      </c>
      <c r="P409" s="200">
        <f t="shared" si="66"/>
        <v>0.52155771905424197</v>
      </c>
      <c r="Q409" s="200">
        <f t="shared" si="67"/>
        <v>9.0403337969402031E-2</v>
      </c>
      <c r="R409" s="200">
        <f t="shared" si="68"/>
        <v>-0.18133333333333335</v>
      </c>
      <c r="S409" s="200">
        <f t="shared" si="69"/>
        <v>-0.12997608640118075</v>
      </c>
    </row>
    <row r="410" spans="1:19" ht="14.25" thickBot="1" x14ac:dyDescent="0.3">
      <c r="A410" s="207" t="s">
        <v>362</v>
      </c>
      <c r="B410" s="207">
        <v>0</v>
      </c>
      <c r="C410" s="172">
        <v>0</v>
      </c>
      <c r="D410" s="200" t="str">
        <f t="shared" si="60"/>
        <v/>
      </c>
      <c r="E410" s="172">
        <v>0</v>
      </c>
      <c r="F410" s="172">
        <v>0</v>
      </c>
      <c r="G410" s="200" t="str">
        <f t="shared" si="61"/>
        <v/>
      </c>
      <c r="H410" s="200" t="str">
        <f t="shared" si="62"/>
        <v/>
      </c>
      <c r="I410" s="200" t="str">
        <f t="shared" si="63"/>
        <v/>
      </c>
      <c r="J410" s="200" t="str">
        <f t="shared" si="64"/>
        <v/>
      </c>
      <c r="K410" s="172">
        <v>38</v>
      </c>
      <c r="L410" s="172">
        <v>5</v>
      </c>
      <c r="M410" s="200">
        <f t="shared" si="65"/>
        <v>0.13157894736842105</v>
      </c>
      <c r="N410" s="172">
        <v>0</v>
      </c>
      <c r="O410" s="172">
        <v>0</v>
      </c>
      <c r="P410" s="200" t="str">
        <f t="shared" si="66"/>
        <v/>
      </c>
      <c r="Q410" s="200" t="str">
        <f t="shared" si="67"/>
        <v/>
      </c>
      <c r="R410" s="200" t="str">
        <f t="shared" si="68"/>
        <v/>
      </c>
      <c r="S410" s="200" t="str">
        <f t="shared" si="69"/>
        <v/>
      </c>
    </row>
    <row r="411" spans="1:19" ht="16.5" thickTop="1" thickBot="1" x14ac:dyDescent="0.3">
      <c r="A411" s="201" t="s">
        <v>329</v>
      </c>
      <c r="B411" s="284">
        <v>60</v>
      </c>
      <c r="C411" s="202">
        <v>46</v>
      </c>
      <c r="D411" s="203">
        <f t="shared" si="60"/>
        <v>0.76666666666666672</v>
      </c>
      <c r="E411" s="204">
        <v>0</v>
      </c>
      <c r="F411" s="202">
        <v>0</v>
      </c>
      <c r="G411" s="203" t="str">
        <f t="shared" si="61"/>
        <v/>
      </c>
      <c r="H411" s="203" t="str">
        <f t="shared" si="62"/>
        <v/>
      </c>
      <c r="I411" s="203" t="str">
        <f t="shared" si="63"/>
        <v/>
      </c>
      <c r="J411" s="205" t="str">
        <f t="shared" si="64"/>
        <v/>
      </c>
      <c r="K411" s="206">
        <v>155</v>
      </c>
      <c r="L411" s="202">
        <v>58</v>
      </c>
      <c r="M411" s="203">
        <f t="shared" si="65"/>
        <v>0.37419354838709679</v>
      </c>
      <c r="N411" s="204">
        <v>231</v>
      </c>
      <c r="O411" s="202">
        <v>47</v>
      </c>
      <c r="P411" s="203">
        <f t="shared" si="66"/>
        <v>0.20346320346320346</v>
      </c>
      <c r="Q411" s="203">
        <f t="shared" si="67"/>
        <v>-0.32900432900432897</v>
      </c>
      <c r="R411" s="203">
        <f t="shared" si="68"/>
        <v>0.23404255319148937</v>
      </c>
      <c r="S411" s="205">
        <f t="shared" si="69"/>
        <v>0.17073034492389333</v>
      </c>
    </row>
    <row r="412" spans="1:19" ht="14.25" thickTop="1" x14ac:dyDescent="0.25">
      <c r="A412" s="207" t="s">
        <v>361</v>
      </c>
      <c r="B412" s="207">
        <v>60</v>
      </c>
      <c r="C412" s="172">
        <v>46</v>
      </c>
      <c r="D412" s="200">
        <f t="shared" si="60"/>
        <v>0.76666666666666672</v>
      </c>
      <c r="E412" s="172">
        <v>0</v>
      </c>
      <c r="F412" s="172">
        <v>0</v>
      </c>
      <c r="G412" s="200" t="str">
        <f t="shared" si="61"/>
        <v/>
      </c>
      <c r="H412" s="200" t="str">
        <f t="shared" si="62"/>
        <v/>
      </c>
      <c r="I412" s="200" t="str">
        <f t="shared" si="63"/>
        <v/>
      </c>
      <c r="J412" s="200" t="str">
        <f t="shared" si="64"/>
        <v/>
      </c>
      <c r="K412" s="172">
        <v>117</v>
      </c>
      <c r="L412" s="172">
        <v>52</v>
      </c>
      <c r="M412" s="200">
        <f t="shared" si="65"/>
        <v>0.44444444444444442</v>
      </c>
      <c r="N412" s="172">
        <v>98</v>
      </c>
      <c r="O412" s="172">
        <v>27</v>
      </c>
      <c r="P412" s="200">
        <f t="shared" si="66"/>
        <v>0.27551020408163263</v>
      </c>
      <c r="Q412" s="200">
        <f t="shared" si="67"/>
        <v>0.19387755102040827</v>
      </c>
      <c r="R412" s="200">
        <f t="shared" si="68"/>
        <v>0.92592592592592582</v>
      </c>
      <c r="S412" s="200">
        <f t="shared" si="69"/>
        <v>0.16893424036281179</v>
      </c>
    </row>
    <row r="413" spans="1:19" ht="14.25" thickBot="1" x14ac:dyDescent="0.3">
      <c r="A413" s="207" t="s">
        <v>362</v>
      </c>
      <c r="B413" s="207">
        <v>0</v>
      </c>
      <c r="C413" s="172">
        <v>0</v>
      </c>
      <c r="D413" s="200" t="str">
        <f t="shared" si="60"/>
        <v/>
      </c>
      <c r="E413" s="172">
        <v>0</v>
      </c>
      <c r="F413" s="172">
        <v>0</v>
      </c>
      <c r="G413" s="200" t="str">
        <f t="shared" si="61"/>
        <v/>
      </c>
      <c r="H413" s="200" t="str">
        <f t="shared" si="62"/>
        <v/>
      </c>
      <c r="I413" s="200" t="str">
        <f t="shared" si="63"/>
        <v/>
      </c>
      <c r="J413" s="200" t="str">
        <f t="shared" si="64"/>
        <v/>
      </c>
      <c r="K413" s="172">
        <v>38</v>
      </c>
      <c r="L413" s="172">
        <v>6</v>
      </c>
      <c r="M413" s="200">
        <f t="shared" si="65"/>
        <v>0.15789473684210525</v>
      </c>
      <c r="N413" s="172">
        <v>133</v>
      </c>
      <c r="O413" s="172">
        <v>20</v>
      </c>
      <c r="P413" s="200">
        <f t="shared" si="66"/>
        <v>0.15037593984962405</v>
      </c>
      <c r="Q413" s="200">
        <f t="shared" si="67"/>
        <v>-0.7142857142857143</v>
      </c>
      <c r="R413" s="200">
        <f t="shared" si="68"/>
        <v>-0.7</v>
      </c>
      <c r="S413" s="200">
        <f t="shared" si="69"/>
        <v>7.5187969924812026E-3</v>
      </c>
    </row>
    <row r="414" spans="1:19" ht="16.5" thickTop="1" thickBot="1" x14ac:dyDescent="0.3">
      <c r="A414" s="201" t="s">
        <v>331</v>
      </c>
      <c r="B414" s="284">
        <v>57</v>
      </c>
      <c r="C414" s="202">
        <v>21</v>
      </c>
      <c r="D414" s="203">
        <f t="shared" si="60"/>
        <v>0.36842105263157893</v>
      </c>
      <c r="E414" s="204">
        <v>171</v>
      </c>
      <c r="F414" s="202">
        <v>78</v>
      </c>
      <c r="G414" s="203">
        <f t="shared" si="61"/>
        <v>0.45614035087719296</v>
      </c>
      <c r="H414" s="203">
        <f t="shared" si="62"/>
        <v>-0.66666666666666674</v>
      </c>
      <c r="I414" s="203">
        <f t="shared" si="63"/>
        <v>-0.73076923076923084</v>
      </c>
      <c r="J414" s="205">
        <f t="shared" si="64"/>
        <v>-8.771929824561403E-2</v>
      </c>
      <c r="K414" s="206">
        <v>456</v>
      </c>
      <c r="L414" s="202">
        <v>250</v>
      </c>
      <c r="M414" s="203">
        <f t="shared" si="65"/>
        <v>0.54824561403508776</v>
      </c>
      <c r="N414" s="204">
        <v>456</v>
      </c>
      <c r="O414" s="202">
        <v>236</v>
      </c>
      <c r="P414" s="203">
        <f t="shared" si="66"/>
        <v>0.51754385964912286</v>
      </c>
      <c r="Q414" s="203">
        <f t="shared" si="67"/>
        <v>0</v>
      </c>
      <c r="R414" s="203">
        <f t="shared" si="68"/>
        <v>5.9322033898305149E-2</v>
      </c>
      <c r="S414" s="205">
        <f t="shared" si="69"/>
        <v>3.0701754385964897E-2</v>
      </c>
    </row>
    <row r="415" spans="1:19" ht="14.25" thickTop="1" x14ac:dyDescent="0.25">
      <c r="A415" s="207" t="s">
        <v>361</v>
      </c>
      <c r="B415" s="207">
        <v>57</v>
      </c>
      <c r="C415" s="172">
        <v>21</v>
      </c>
      <c r="D415" s="200">
        <f t="shared" si="60"/>
        <v>0.36842105263157893</v>
      </c>
      <c r="E415" s="172">
        <v>95</v>
      </c>
      <c r="F415" s="172">
        <v>50</v>
      </c>
      <c r="G415" s="200">
        <f t="shared" si="61"/>
        <v>0.52631578947368418</v>
      </c>
      <c r="H415" s="200">
        <f t="shared" si="62"/>
        <v>-0.4</v>
      </c>
      <c r="I415" s="200">
        <f t="shared" si="63"/>
        <v>-0.58000000000000007</v>
      </c>
      <c r="J415" s="200">
        <f t="shared" si="64"/>
        <v>-0.15789473684210525</v>
      </c>
      <c r="K415" s="172">
        <v>456</v>
      </c>
      <c r="L415" s="172">
        <v>250</v>
      </c>
      <c r="M415" s="200">
        <f t="shared" si="65"/>
        <v>0.54824561403508776</v>
      </c>
      <c r="N415" s="172">
        <v>304</v>
      </c>
      <c r="O415" s="172">
        <v>172</v>
      </c>
      <c r="P415" s="200">
        <f t="shared" si="66"/>
        <v>0.56578947368421051</v>
      </c>
      <c r="Q415" s="200">
        <f t="shared" si="67"/>
        <v>0.5</v>
      </c>
      <c r="R415" s="200">
        <f t="shared" si="68"/>
        <v>0.45348837209302317</v>
      </c>
      <c r="S415" s="200">
        <f t="shared" si="69"/>
        <v>-1.7543859649122751E-2</v>
      </c>
    </row>
    <row r="416" spans="1:19" ht="14.25" thickBot="1" x14ac:dyDescent="0.3">
      <c r="A416" s="207" t="s">
        <v>362</v>
      </c>
      <c r="B416" s="207">
        <v>0</v>
      </c>
      <c r="C416" s="172">
        <v>0</v>
      </c>
      <c r="D416" s="200" t="str">
        <f t="shared" si="60"/>
        <v/>
      </c>
      <c r="E416" s="172">
        <v>76</v>
      </c>
      <c r="F416" s="172">
        <v>28</v>
      </c>
      <c r="G416" s="200">
        <f t="shared" si="61"/>
        <v>0.36842105263157893</v>
      </c>
      <c r="H416" s="200">
        <f t="shared" si="62"/>
        <v>-1</v>
      </c>
      <c r="I416" s="200">
        <f t="shared" si="63"/>
        <v>-1</v>
      </c>
      <c r="J416" s="200" t="str">
        <f t="shared" si="64"/>
        <v/>
      </c>
      <c r="K416" s="172">
        <v>0</v>
      </c>
      <c r="L416" s="172">
        <v>0</v>
      </c>
      <c r="M416" s="200" t="str">
        <f t="shared" si="65"/>
        <v/>
      </c>
      <c r="N416" s="172">
        <v>152</v>
      </c>
      <c r="O416" s="172">
        <v>64</v>
      </c>
      <c r="P416" s="200">
        <f t="shared" si="66"/>
        <v>0.42105263157894735</v>
      </c>
      <c r="Q416" s="200">
        <f t="shared" si="67"/>
        <v>-1</v>
      </c>
      <c r="R416" s="200">
        <f t="shared" si="68"/>
        <v>-1</v>
      </c>
      <c r="S416" s="200" t="str">
        <f t="shared" si="69"/>
        <v/>
      </c>
    </row>
    <row r="417" spans="1:19" ht="16.5" thickTop="1" thickBot="1" x14ac:dyDescent="0.3">
      <c r="A417" s="201" t="s">
        <v>330</v>
      </c>
      <c r="B417" s="284">
        <v>57</v>
      </c>
      <c r="C417" s="202">
        <v>40</v>
      </c>
      <c r="D417" s="203">
        <f t="shared" si="60"/>
        <v>0.70175438596491224</v>
      </c>
      <c r="E417" s="204">
        <v>49</v>
      </c>
      <c r="F417" s="202">
        <v>30</v>
      </c>
      <c r="G417" s="203">
        <f t="shared" si="61"/>
        <v>0.61224489795918369</v>
      </c>
      <c r="H417" s="203">
        <f t="shared" si="62"/>
        <v>0.16326530612244894</v>
      </c>
      <c r="I417" s="203">
        <f t="shared" si="63"/>
        <v>0.33333333333333326</v>
      </c>
      <c r="J417" s="205">
        <f t="shared" si="64"/>
        <v>8.9509488005728555E-2</v>
      </c>
      <c r="K417" s="206">
        <v>404</v>
      </c>
      <c r="L417" s="202">
        <v>315</v>
      </c>
      <c r="M417" s="203">
        <f t="shared" si="65"/>
        <v>0.77970297029702973</v>
      </c>
      <c r="N417" s="204">
        <v>554</v>
      </c>
      <c r="O417" s="202">
        <v>366</v>
      </c>
      <c r="P417" s="203">
        <f t="shared" si="66"/>
        <v>0.66064981949458479</v>
      </c>
      <c r="Q417" s="203">
        <f t="shared" si="67"/>
        <v>-0.27075812274368227</v>
      </c>
      <c r="R417" s="203">
        <f t="shared" si="68"/>
        <v>-0.13934426229508201</v>
      </c>
      <c r="S417" s="205">
        <f t="shared" si="69"/>
        <v>0.11905315080244494</v>
      </c>
    </row>
    <row r="418" spans="1:19" ht="14.25" thickTop="1" x14ac:dyDescent="0.25">
      <c r="A418" s="207" t="s">
        <v>361</v>
      </c>
      <c r="B418" s="207">
        <v>57</v>
      </c>
      <c r="C418" s="172">
        <v>40</v>
      </c>
      <c r="D418" s="200">
        <f t="shared" si="60"/>
        <v>0.70175438596491224</v>
      </c>
      <c r="E418" s="172">
        <v>49</v>
      </c>
      <c r="F418" s="172">
        <v>30</v>
      </c>
      <c r="G418" s="200">
        <f t="shared" si="61"/>
        <v>0.61224489795918369</v>
      </c>
      <c r="H418" s="200">
        <f t="shared" si="62"/>
        <v>0.16326530612244894</v>
      </c>
      <c r="I418" s="200">
        <f t="shared" si="63"/>
        <v>0.33333333333333326</v>
      </c>
      <c r="J418" s="200">
        <f t="shared" si="64"/>
        <v>8.9509488005728555E-2</v>
      </c>
      <c r="K418" s="172">
        <v>404</v>
      </c>
      <c r="L418" s="172">
        <v>315</v>
      </c>
      <c r="M418" s="200">
        <f t="shared" si="65"/>
        <v>0.77970297029702973</v>
      </c>
      <c r="N418" s="172">
        <v>535</v>
      </c>
      <c r="O418" s="172">
        <v>354</v>
      </c>
      <c r="P418" s="200">
        <f t="shared" si="66"/>
        <v>0.66168224299065426</v>
      </c>
      <c r="Q418" s="200">
        <f t="shared" si="67"/>
        <v>-0.2448598130841122</v>
      </c>
      <c r="R418" s="200">
        <f t="shared" si="68"/>
        <v>-0.11016949152542377</v>
      </c>
      <c r="S418" s="200">
        <f t="shared" si="69"/>
        <v>0.11802072730637547</v>
      </c>
    </row>
    <row r="419" spans="1:19" ht="14.25" thickBot="1" x14ac:dyDescent="0.3">
      <c r="A419" s="207" t="s">
        <v>362</v>
      </c>
      <c r="B419" s="207">
        <v>0</v>
      </c>
      <c r="C419" s="172">
        <v>0</v>
      </c>
      <c r="D419" s="200" t="str">
        <f t="shared" si="60"/>
        <v/>
      </c>
      <c r="E419" s="172">
        <v>0</v>
      </c>
      <c r="F419" s="172">
        <v>0</v>
      </c>
      <c r="G419" s="200" t="str">
        <f t="shared" si="61"/>
        <v/>
      </c>
      <c r="H419" s="200" t="str">
        <f t="shared" si="62"/>
        <v/>
      </c>
      <c r="I419" s="200" t="str">
        <f t="shared" si="63"/>
        <v/>
      </c>
      <c r="J419" s="200" t="str">
        <f t="shared" si="64"/>
        <v/>
      </c>
      <c r="K419" s="172">
        <v>0</v>
      </c>
      <c r="L419" s="172">
        <v>0</v>
      </c>
      <c r="M419" s="200" t="str">
        <f t="shared" si="65"/>
        <v/>
      </c>
      <c r="N419" s="172">
        <v>19</v>
      </c>
      <c r="O419" s="172">
        <v>12</v>
      </c>
      <c r="P419" s="200">
        <f t="shared" si="66"/>
        <v>0.63157894736842102</v>
      </c>
      <c r="Q419" s="200">
        <f t="shared" si="67"/>
        <v>-1</v>
      </c>
      <c r="R419" s="200">
        <f t="shared" si="68"/>
        <v>-1</v>
      </c>
      <c r="S419" s="200" t="str">
        <f t="shared" si="69"/>
        <v/>
      </c>
    </row>
    <row r="420" spans="1:19" ht="16.5" thickTop="1" thickBot="1" x14ac:dyDescent="0.3">
      <c r="A420" s="201" t="s">
        <v>336</v>
      </c>
      <c r="B420" s="284">
        <v>38</v>
      </c>
      <c r="C420" s="202">
        <v>19</v>
      </c>
      <c r="D420" s="203">
        <f t="shared" si="60"/>
        <v>0.5</v>
      </c>
      <c r="E420" s="204">
        <v>0</v>
      </c>
      <c r="F420" s="202">
        <v>0</v>
      </c>
      <c r="G420" s="203" t="str">
        <f t="shared" si="61"/>
        <v/>
      </c>
      <c r="H420" s="203" t="str">
        <f t="shared" si="62"/>
        <v/>
      </c>
      <c r="I420" s="203" t="str">
        <f t="shared" si="63"/>
        <v/>
      </c>
      <c r="J420" s="205" t="str">
        <f t="shared" si="64"/>
        <v/>
      </c>
      <c r="K420" s="206">
        <v>38</v>
      </c>
      <c r="L420" s="202">
        <v>19</v>
      </c>
      <c r="M420" s="203">
        <f t="shared" si="65"/>
        <v>0.5</v>
      </c>
      <c r="N420" s="204">
        <v>0</v>
      </c>
      <c r="O420" s="202">
        <v>0</v>
      </c>
      <c r="P420" s="203" t="str">
        <f t="shared" si="66"/>
        <v/>
      </c>
      <c r="Q420" s="203" t="str">
        <f t="shared" si="67"/>
        <v/>
      </c>
      <c r="R420" s="203" t="str">
        <f t="shared" si="68"/>
        <v/>
      </c>
      <c r="S420" s="205" t="str">
        <f t="shared" si="69"/>
        <v/>
      </c>
    </row>
    <row r="421" spans="1:19" ht="15" thickTop="1" thickBot="1" x14ac:dyDescent="0.3">
      <c r="A421" s="207" t="s">
        <v>361</v>
      </c>
      <c r="B421" s="207">
        <v>38</v>
      </c>
      <c r="C421" s="172">
        <v>19</v>
      </c>
      <c r="D421" s="200">
        <f t="shared" si="60"/>
        <v>0.5</v>
      </c>
      <c r="E421" s="172">
        <v>0</v>
      </c>
      <c r="F421" s="172">
        <v>0</v>
      </c>
      <c r="G421" s="200" t="str">
        <f t="shared" si="61"/>
        <v/>
      </c>
      <c r="H421" s="200" t="str">
        <f t="shared" si="62"/>
        <v/>
      </c>
      <c r="I421" s="200" t="str">
        <f t="shared" si="63"/>
        <v/>
      </c>
      <c r="J421" s="200" t="str">
        <f t="shared" si="64"/>
        <v/>
      </c>
      <c r="K421" s="172">
        <v>38</v>
      </c>
      <c r="L421" s="172">
        <v>19</v>
      </c>
      <c r="M421" s="200">
        <f t="shared" si="65"/>
        <v>0.5</v>
      </c>
      <c r="N421" s="172">
        <v>0</v>
      </c>
      <c r="O421" s="172">
        <v>0</v>
      </c>
      <c r="P421" s="200" t="str">
        <f t="shared" si="66"/>
        <v/>
      </c>
      <c r="Q421" s="200" t="str">
        <f t="shared" si="67"/>
        <v/>
      </c>
      <c r="R421" s="200" t="str">
        <f t="shared" si="68"/>
        <v/>
      </c>
      <c r="S421" s="200" t="str">
        <f t="shared" si="69"/>
        <v/>
      </c>
    </row>
    <row r="422" spans="1:19" ht="16.5" thickTop="1" thickBot="1" x14ac:dyDescent="0.3">
      <c r="A422" s="201" t="s">
        <v>339</v>
      </c>
      <c r="B422" s="284">
        <v>38</v>
      </c>
      <c r="C422" s="202">
        <v>0</v>
      </c>
      <c r="D422" s="203">
        <f t="shared" si="60"/>
        <v>0</v>
      </c>
      <c r="E422" s="204">
        <v>0</v>
      </c>
      <c r="F422" s="202">
        <v>0</v>
      </c>
      <c r="G422" s="203" t="str">
        <f t="shared" si="61"/>
        <v/>
      </c>
      <c r="H422" s="203" t="str">
        <f t="shared" si="62"/>
        <v/>
      </c>
      <c r="I422" s="203" t="str">
        <f t="shared" si="63"/>
        <v/>
      </c>
      <c r="J422" s="205" t="str">
        <f t="shared" si="64"/>
        <v/>
      </c>
      <c r="K422" s="206">
        <v>38</v>
      </c>
      <c r="L422" s="202">
        <v>0</v>
      </c>
      <c r="M422" s="203">
        <f t="shared" si="65"/>
        <v>0</v>
      </c>
      <c r="N422" s="204">
        <v>76</v>
      </c>
      <c r="O422" s="202">
        <v>0</v>
      </c>
      <c r="P422" s="203">
        <f t="shared" si="66"/>
        <v>0</v>
      </c>
      <c r="Q422" s="203">
        <f t="shared" si="67"/>
        <v>-0.5</v>
      </c>
      <c r="R422" s="203" t="str">
        <f t="shared" si="68"/>
        <v/>
      </c>
      <c r="S422" s="205">
        <f t="shared" si="69"/>
        <v>0</v>
      </c>
    </row>
    <row r="423" spans="1:19" ht="15" thickTop="1" thickBot="1" x14ac:dyDescent="0.3">
      <c r="A423" s="207" t="s">
        <v>362</v>
      </c>
      <c r="B423" s="207">
        <v>38</v>
      </c>
      <c r="C423" s="172">
        <v>0</v>
      </c>
      <c r="D423" s="200">
        <f t="shared" si="60"/>
        <v>0</v>
      </c>
      <c r="E423" s="172">
        <v>0</v>
      </c>
      <c r="F423" s="172">
        <v>0</v>
      </c>
      <c r="G423" s="200" t="str">
        <f t="shared" si="61"/>
        <v/>
      </c>
      <c r="H423" s="200" t="str">
        <f t="shared" si="62"/>
        <v/>
      </c>
      <c r="I423" s="200" t="str">
        <f t="shared" si="63"/>
        <v/>
      </c>
      <c r="J423" s="200" t="str">
        <f t="shared" si="64"/>
        <v/>
      </c>
      <c r="K423" s="172">
        <v>38</v>
      </c>
      <c r="L423" s="172">
        <v>0</v>
      </c>
      <c r="M423" s="200">
        <f t="shared" si="65"/>
        <v>0</v>
      </c>
      <c r="N423" s="172">
        <v>76</v>
      </c>
      <c r="O423" s="172">
        <v>0</v>
      </c>
      <c r="P423" s="200">
        <f t="shared" si="66"/>
        <v>0</v>
      </c>
      <c r="Q423" s="200">
        <f t="shared" si="67"/>
        <v>-0.5</v>
      </c>
      <c r="R423" s="200" t="str">
        <f t="shared" si="68"/>
        <v/>
      </c>
      <c r="S423" s="200">
        <f t="shared" si="69"/>
        <v>0</v>
      </c>
    </row>
    <row r="424" spans="1:19" ht="16.5" thickTop="1" thickBot="1" x14ac:dyDescent="0.3">
      <c r="A424" s="201" t="s">
        <v>338</v>
      </c>
      <c r="B424" s="284">
        <v>38</v>
      </c>
      <c r="C424" s="202">
        <v>0</v>
      </c>
      <c r="D424" s="203">
        <f t="shared" si="60"/>
        <v>0</v>
      </c>
      <c r="E424" s="204">
        <v>0</v>
      </c>
      <c r="F424" s="202">
        <v>0</v>
      </c>
      <c r="G424" s="203" t="str">
        <f t="shared" si="61"/>
        <v/>
      </c>
      <c r="H424" s="203" t="str">
        <f t="shared" si="62"/>
        <v/>
      </c>
      <c r="I424" s="203" t="str">
        <f t="shared" si="63"/>
        <v/>
      </c>
      <c r="J424" s="205" t="str">
        <f t="shared" si="64"/>
        <v/>
      </c>
      <c r="K424" s="206">
        <v>1002</v>
      </c>
      <c r="L424" s="202">
        <v>367</v>
      </c>
      <c r="M424" s="203">
        <f t="shared" si="65"/>
        <v>0.3662674650698603</v>
      </c>
      <c r="N424" s="204">
        <v>0</v>
      </c>
      <c r="O424" s="202">
        <v>0</v>
      </c>
      <c r="P424" s="203" t="str">
        <f t="shared" si="66"/>
        <v/>
      </c>
      <c r="Q424" s="203" t="str">
        <f t="shared" si="67"/>
        <v/>
      </c>
      <c r="R424" s="203" t="str">
        <f t="shared" si="68"/>
        <v/>
      </c>
      <c r="S424" s="205" t="str">
        <f t="shared" si="69"/>
        <v/>
      </c>
    </row>
    <row r="425" spans="1:19" ht="15" thickTop="1" thickBot="1" x14ac:dyDescent="0.3">
      <c r="A425" s="207" t="s">
        <v>362</v>
      </c>
      <c r="B425" s="207">
        <v>38</v>
      </c>
      <c r="C425" s="172">
        <v>0</v>
      </c>
      <c r="D425" s="200">
        <f t="shared" si="60"/>
        <v>0</v>
      </c>
      <c r="E425" s="172">
        <v>0</v>
      </c>
      <c r="F425" s="172">
        <v>0</v>
      </c>
      <c r="G425" s="200" t="str">
        <f t="shared" si="61"/>
        <v/>
      </c>
      <c r="H425" s="200" t="str">
        <f t="shared" si="62"/>
        <v/>
      </c>
      <c r="I425" s="200" t="str">
        <f t="shared" si="63"/>
        <v/>
      </c>
      <c r="J425" s="200" t="str">
        <f t="shared" si="64"/>
        <v/>
      </c>
      <c r="K425" s="172">
        <v>38</v>
      </c>
      <c r="L425" s="172">
        <v>0</v>
      </c>
      <c r="M425" s="200">
        <f t="shared" si="65"/>
        <v>0</v>
      </c>
      <c r="N425" s="172">
        <v>0</v>
      </c>
      <c r="O425" s="172">
        <v>0</v>
      </c>
      <c r="P425" s="200" t="str">
        <f t="shared" si="66"/>
        <v/>
      </c>
      <c r="Q425" s="200" t="str">
        <f t="shared" si="67"/>
        <v/>
      </c>
      <c r="R425" s="200" t="str">
        <f t="shared" si="68"/>
        <v/>
      </c>
      <c r="S425" s="200" t="str">
        <f t="shared" si="69"/>
        <v/>
      </c>
    </row>
    <row r="426" spans="1:19" ht="16.5" thickTop="1" thickBot="1" x14ac:dyDescent="0.3">
      <c r="A426" s="201" t="s">
        <v>455</v>
      </c>
      <c r="B426" s="284">
        <v>0</v>
      </c>
      <c r="C426" s="202">
        <v>0</v>
      </c>
      <c r="D426" s="203" t="str">
        <f t="shared" si="60"/>
        <v/>
      </c>
      <c r="E426" s="204">
        <v>0</v>
      </c>
      <c r="F426" s="202">
        <v>0</v>
      </c>
      <c r="G426" s="203" t="str">
        <f t="shared" si="61"/>
        <v/>
      </c>
      <c r="H426" s="203" t="str">
        <f t="shared" si="62"/>
        <v/>
      </c>
      <c r="I426" s="203" t="str">
        <f t="shared" si="63"/>
        <v/>
      </c>
      <c r="J426" s="205" t="str">
        <f t="shared" si="64"/>
        <v/>
      </c>
      <c r="K426" s="206">
        <v>964</v>
      </c>
      <c r="L426" s="202">
        <v>367</v>
      </c>
      <c r="M426" s="203">
        <f t="shared" si="65"/>
        <v>0.38070539419087135</v>
      </c>
      <c r="N426" s="204">
        <v>0</v>
      </c>
      <c r="O426" s="202">
        <v>0</v>
      </c>
      <c r="P426" s="203" t="str">
        <f t="shared" si="66"/>
        <v/>
      </c>
      <c r="Q426" s="203" t="str">
        <f t="shared" si="67"/>
        <v/>
      </c>
      <c r="R426" s="203" t="str">
        <f t="shared" si="68"/>
        <v/>
      </c>
      <c r="S426" s="205" t="str">
        <f t="shared" si="69"/>
        <v/>
      </c>
    </row>
    <row r="427" spans="1:19" ht="16.5" thickTop="1" thickBot="1" x14ac:dyDescent="0.3">
      <c r="A427" s="201" t="s">
        <v>335</v>
      </c>
      <c r="B427" s="284">
        <v>38</v>
      </c>
      <c r="C427" s="202">
        <v>31</v>
      </c>
      <c r="D427" s="203">
        <f t="shared" si="60"/>
        <v>0.81578947368421051</v>
      </c>
      <c r="E427" s="204">
        <v>76</v>
      </c>
      <c r="F427" s="202">
        <v>45</v>
      </c>
      <c r="G427" s="203">
        <f t="shared" si="61"/>
        <v>0.59210526315789469</v>
      </c>
      <c r="H427" s="203">
        <f t="shared" si="62"/>
        <v>-0.5</v>
      </c>
      <c r="I427" s="203">
        <f t="shared" si="63"/>
        <v>-0.31111111111111112</v>
      </c>
      <c r="J427" s="205">
        <f t="shared" si="64"/>
        <v>0.22368421052631582</v>
      </c>
      <c r="K427" s="206">
        <v>361</v>
      </c>
      <c r="L427" s="202">
        <v>280</v>
      </c>
      <c r="M427" s="203">
        <f t="shared" si="65"/>
        <v>0.77562326869806097</v>
      </c>
      <c r="N427" s="204">
        <v>513</v>
      </c>
      <c r="O427" s="202">
        <v>351</v>
      </c>
      <c r="P427" s="203">
        <f t="shared" si="66"/>
        <v>0.68421052631578949</v>
      </c>
      <c r="Q427" s="203">
        <f t="shared" si="67"/>
        <v>-0.29629629629629628</v>
      </c>
      <c r="R427" s="203">
        <f t="shared" si="68"/>
        <v>-0.20227920227920226</v>
      </c>
      <c r="S427" s="205">
        <f t="shared" si="69"/>
        <v>9.1412742382271484E-2</v>
      </c>
    </row>
    <row r="428" spans="1:19" ht="15" thickTop="1" thickBot="1" x14ac:dyDescent="0.3">
      <c r="A428" s="207" t="s">
        <v>361</v>
      </c>
      <c r="B428" s="207">
        <v>38</v>
      </c>
      <c r="C428" s="172">
        <v>31</v>
      </c>
      <c r="D428" s="200">
        <f t="shared" si="60"/>
        <v>0.81578947368421051</v>
      </c>
      <c r="E428" s="172">
        <v>76</v>
      </c>
      <c r="F428" s="172">
        <v>45</v>
      </c>
      <c r="G428" s="200">
        <f t="shared" si="61"/>
        <v>0.59210526315789469</v>
      </c>
      <c r="H428" s="200">
        <f t="shared" si="62"/>
        <v>-0.5</v>
      </c>
      <c r="I428" s="200">
        <f t="shared" si="63"/>
        <v>-0.31111111111111112</v>
      </c>
      <c r="J428" s="200">
        <f t="shared" si="64"/>
        <v>0.22368421052631582</v>
      </c>
      <c r="K428" s="172">
        <v>361</v>
      </c>
      <c r="L428" s="172">
        <v>280</v>
      </c>
      <c r="M428" s="200">
        <f t="shared" si="65"/>
        <v>0.77562326869806097</v>
      </c>
      <c r="N428" s="172">
        <v>513</v>
      </c>
      <c r="O428" s="172">
        <v>351</v>
      </c>
      <c r="P428" s="200">
        <f t="shared" si="66"/>
        <v>0.68421052631578949</v>
      </c>
      <c r="Q428" s="200">
        <f t="shared" si="67"/>
        <v>-0.29629629629629628</v>
      </c>
      <c r="R428" s="200">
        <f t="shared" si="68"/>
        <v>-0.20227920227920226</v>
      </c>
      <c r="S428" s="200">
        <f t="shared" si="69"/>
        <v>9.1412742382271484E-2</v>
      </c>
    </row>
    <row r="429" spans="1:19" ht="16.5" thickTop="1" thickBot="1" x14ac:dyDescent="0.3">
      <c r="A429" s="201" t="s">
        <v>340</v>
      </c>
      <c r="B429" s="284">
        <v>38</v>
      </c>
      <c r="C429" s="202">
        <v>17</v>
      </c>
      <c r="D429" s="203">
        <f t="shared" si="60"/>
        <v>0.44736842105263158</v>
      </c>
      <c r="E429" s="204">
        <v>0</v>
      </c>
      <c r="F429" s="202">
        <v>0</v>
      </c>
      <c r="G429" s="203" t="str">
        <f t="shared" si="61"/>
        <v/>
      </c>
      <c r="H429" s="203" t="str">
        <f t="shared" si="62"/>
        <v/>
      </c>
      <c r="I429" s="203" t="str">
        <f t="shared" si="63"/>
        <v/>
      </c>
      <c r="J429" s="205" t="str">
        <f t="shared" si="64"/>
        <v/>
      </c>
      <c r="K429" s="206">
        <v>38</v>
      </c>
      <c r="L429" s="202">
        <v>17</v>
      </c>
      <c r="M429" s="203">
        <f t="shared" si="65"/>
        <v>0.44736842105263158</v>
      </c>
      <c r="N429" s="204">
        <v>38</v>
      </c>
      <c r="O429" s="202">
        <v>0</v>
      </c>
      <c r="P429" s="203">
        <f t="shared" si="66"/>
        <v>0</v>
      </c>
      <c r="Q429" s="203">
        <f t="shared" si="67"/>
        <v>0</v>
      </c>
      <c r="R429" s="203" t="str">
        <f t="shared" si="68"/>
        <v/>
      </c>
      <c r="S429" s="205">
        <f t="shared" si="69"/>
        <v>0.44736842105263158</v>
      </c>
    </row>
    <row r="430" spans="1:19" ht="14.25" thickTop="1" x14ac:dyDescent="0.25">
      <c r="A430" s="207" t="s">
        <v>361</v>
      </c>
      <c r="B430" s="207">
        <v>38</v>
      </c>
      <c r="C430" s="172">
        <v>17</v>
      </c>
      <c r="D430" s="200">
        <f t="shared" si="60"/>
        <v>0.44736842105263158</v>
      </c>
      <c r="E430" s="172">
        <v>0</v>
      </c>
      <c r="F430" s="172">
        <v>0</v>
      </c>
      <c r="G430" s="200" t="str">
        <f t="shared" si="61"/>
        <v/>
      </c>
      <c r="H430" s="200" t="str">
        <f t="shared" si="62"/>
        <v/>
      </c>
      <c r="I430" s="200" t="str">
        <f t="shared" si="63"/>
        <v/>
      </c>
      <c r="J430" s="200" t="str">
        <f t="shared" si="64"/>
        <v/>
      </c>
      <c r="K430" s="172">
        <v>38</v>
      </c>
      <c r="L430" s="172">
        <v>17</v>
      </c>
      <c r="M430" s="200">
        <f t="shared" si="65"/>
        <v>0.44736842105263158</v>
      </c>
      <c r="N430" s="172">
        <v>0</v>
      </c>
      <c r="O430" s="172">
        <v>0</v>
      </c>
      <c r="P430" s="200" t="str">
        <f t="shared" si="66"/>
        <v/>
      </c>
      <c r="Q430" s="200" t="str">
        <f t="shared" si="67"/>
        <v/>
      </c>
      <c r="R430" s="200" t="str">
        <f t="shared" si="68"/>
        <v/>
      </c>
      <c r="S430" s="200" t="str">
        <f t="shared" si="69"/>
        <v/>
      </c>
    </row>
    <row r="431" spans="1:19" ht="14.25" thickBot="1" x14ac:dyDescent="0.3">
      <c r="A431" s="207" t="s">
        <v>362</v>
      </c>
      <c r="B431" s="207">
        <v>0</v>
      </c>
      <c r="C431" s="172">
        <v>0</v>
      </c>
      <c r="D431" s="200" t="str">
        <f t="shared" si="60"/>
        <v/>
      </c>
      <c r="E431" s="172">
        <v>0</v>
      </c>
      <c r="F431" s="172">
        <v>0</v>
      </c>
      <c r="G431" s="200" t="str">
        <f t="shared" si="61"/>
        <v/>
      </c>
      <c r="H431" s="200" t="str">
        <f t="shared" si="62"/>
        <v/>
      </c>
      <c r="I431" s="200" t="str">
        <f t="shared" si="63"/>
        <v/>
      </c>
      <c r="J431" s="200" t="str">
        <f t="shared" si="64"/>
        <v/>
      </c>
      <c r="K431" s="172">
        <v>0</v>
      </c>
      <c r="L431" s="172">
        <v>0</v>
      </c>
      <c r="M431" s="200" t="str">
        <f t="shared" si="65"/>
        <v/>
      </c>
      <c r="N431" s="172">
        <v>38</v>
      </c>
      <c r="O431" s="172">
        <v>0</v>
      </c>
      <c r="P431" s="200">
        <f t="shared" si="66"/>
        <v>0</v>
      </c>
      <c r="Q431" s="200">
        <f t="shared" si="67"/>
        <v>-1</v>
      </c>
      <c r="R431" s="200" t="str">
        <f t="shared" si="68"/>
        <v/>
      </c>
      <c r="S431" s="200" t="str">
        <f t="shared" si="69"/>
        <v/>
      </c>
    </row>
    <row r="432" spans="1:19" ht="16.5" thickTop="1" thickBot="1" x14ac:dyDescent="0.3">
      <c r="A432" s="201" t="s">
        <v>334</v>
      </c>
      <c r="B432" s="284">
        <v>38</v>
      </c>
      <c r="C432" s="202">
        <v>32</v>
      </c>
      <c r="D432" s="203">
        <f t="shared" si="60"/>
        <v>0.84210526315789469</v>
      </c>
      <c r="E432" s="204">
        <v>130</v>
      </c>
      <c r="F432" s="202">
        <v>111</v>
      </c>
      <c r="G432" s="203">
        <f t="shared" si="61"/>
        <v>0.85384615384615381</v>
      </c>
      <c r="H432" s="203">
        <f t="shared" si="62"/>
        <v>-0.70769230769230762</v>
      </c>
      <c r="I432" s="203">
        <f t="shared" si="63"/>
        <v>-0.71171171171171177</v>
      </c>
      <c r="J432" s="205">
        <f t="shared" si="64"/>
        <v>-1.174089068825912E-2</v>
      </c>
      <c r="K432" s="206">
        <v>433</v>
      </c>
      <c r="L432" s="202">
        <v>389</v>
      </c>
      <c r="M432" s="203">
        <f t="shared" si="65"/>
        <v>0.89838337182448036</v>
      </c>
      <c r="N432" s="204">
        <v>1029</v>
      </c>
      <c r="O432" s="202">
        <v>826</v>
      </c>
      <c r="P432" s="203">
        <f t="shared" si="66"/>
        <v>0.80272108843537415</v>
      </c>
      <c r="Q432" s="203">
        <f t="shared" si="67"/>
        <v>-0.57920310981535472</v>
      </c>
      <c r="R432" s="203">
        <f t="shared" si="68"/>
        <v>-0.52905569007263931</v>
      </c>
      <c r="S432" s="205">
        <f t="shared" si="69"/>
        <v>9.5662283389106206E-2</v>
      </c>
    </row>
    <row r="433" spans="1:19" ht="14.25" thickTop="1" x14ac:dyDescent="0.25">
      <c r="A433" s="207" t="s">
        <v>361</v>
      </c>
      <c r="B433" s="207">
        <v>38</v>
      </c>
      <c r="C433" s="172">
        <v>32</v>
      </c>
      <c r="D433" s="200">
        <f t="shared" si="60"/>
        <v>0.84210526315789469</v>
      </c>
      <c r="E433" s="172">
        <v>76</v>
      </c>
      <c r="F433" s="172">
        <v>64</v>
      </c>
      <c r="G433" s="200">
        <f t="shared" si="61"/>
        <v>0.84210526315789469</v>
      </c>
      <c r="H433" s="200">
        <f t="shared" si="62"/>
        <v>-0.5</v>
      </c>
      <c r="I433" s="200">
        <f t="shared" si="63"/>
        <v>-0.5</v>
      </c>
      <c r="J433" s="200">
        <f t="shared" si="64"/>
        <v>0</v>
      </c>
      <c r="K433" s="172">
        <v>361</v>
      </c>
      <c r="L433" s="172">
        <v>330</v>
      </c>
      <c r="M433" s="200">
        <f t="shared" si="65"/>
        <v>0.91412742382271472</v>
      </c>
      <c r="N433" s="172">
        <v>617</v>
      </c>
      <c r="O433" s="172">
        <v>494</v>
      </c>
      <c r="P433" s="200">
        <f t="shared" si="66"/>
        <v>0.80064829821717987</v>
      </c>
      <c r="Q433" s="200">
        <f t="shared" si="67"/>
        <v>-0.4149108589951378</v>
      </c>
      <c r="R433" s="200">
        <f t="shared" si="68"/>
        <v>-0.33198380566801622</v>
      </c>
      <c r="S433" s="200">
        <f t="shared" si="69"/>
        <v>0.11347912560553486</v>
      </c>
    </row>
    <row r="434" spans="1:19" ht="14.25" thickBot="1" x14ac:dyDescent="0.3">
      <c r="A434" s="207" t="s">
        <v>360</v>
      </c>
      <c r="B434" s="207">
        <v>0</v>
      </c>
      <c r="C434" s="172">
        <v>0</v>
      </c>
      <c r="D434" s="200" t="str">
        <f t="shared" si="60"/>
        <v/>
      </c>
      <c r="E434" s="172">
        <v>54</v>
      </c>
      <c r="F434" s="172">
        <v>47</v>
      </c>
      <c r="G434" s="200">
        <f t="shared" si="61"/>
        <v>0.87037037037037035</v>
      </c>
      <c r="H434" s="200">
        <f t="shared" si="62"/>
        <v>-1</v>
      </c>
      <c r="I434" s="200">
        <f t="shared" si="63"/>
        <v>-1</v>
      </c>
      <c r="J434" s="200" t="str">
        <f t="shared" si="64"/>
        <v/>
      </c>
      <c r="K434" s="172">
        <v>72</v>
      </c>
      <c r="L434" s="172">
        <v>59</v>
      </c>
      <c r="M434" s="200">
        <f t="shared" si="65"/>
        <v>0.81944444444444442</v>
      </c>
      <c r="N434" s="172">
        <v>412</v>
      </c>
      <c r="O434" s="172">
        <v>332</v>
      </c>
      <c r="P434" s="200">
        <f t="shared" si="66"/>
        <v>0.80582524271844658</v>
      </c>
      <c r="Q434" s="200">
        <f t="shared" si="67"/>
        <v>-0.82524271844660191</v>
      </c>
      <c r="R434" s="200">
        <f t="shared" si="68"/>
        <v>-0.82228915662650603</v>
      </c>
      <c r="S434" s="200">
        <f t="shared" si="69"/>
        <v>1.3619201725997843E-2</v>
      </c>
    </row>
    <row r="435" spans="1:19" ht="16.5" thickTop="1" thickBot="1" x14ac:dyDescent="0.3">
      <c r="A435" s="201" t="s">
        <v>333</v>
      </c>
      <c r="B435" s="284">
        <v>38</v>
      </c>
      <c r="C435" s="202">
        <v>19</v>
      </c>
      <c r="D435" s="203">
        <f t="shared" si="60"/>
        <v>0.5</v>
      </c>
      <c r="E435" s="204">
        <v>0</v>
      </c>
      <c r="F435" s="202">
        <v>0</v>
      </c>
      <c r="G435" s="203" t="str">
        <f t="shared" si="61"/>
        <v/>
      </c>
      <c r="H435" s="203" t="str">
        <f t="shared" si="62"/>
        <v/>
      </c>
      <c r="I435" s="203" t="str">
        <f t="shared" si="63"/>
        <v/>
      </c>
      <c r="J435" s="205" t="str">
        <f t="shared" si="64"/>
        <v/>
      </c>
      <c r="K435" s="206">
        <v>76</v>
      </c>
      <c r="L435" s="202">
        <v>43</v>
      </c>
      <c r="M435" s="203">
        <f t="shared" si="65"/>
        <v>0.56578947368421051</v>
      </c>
      <c r="N435" s="204">
        <v>247</v>
      </c>
      <c r="O435" s="202">
        <v>140</v>
      </c>
      <c r="P435" s="203">
        <f t="shared" si="66"/>
        <v>0.5668016194331984</v>
      </c>
      <c r="Q435" s="203">
        <f t="shared" si="67"/>
        <v>-0.69230769230769229</v>
      </c>
      <c r="R435" s="203">
        <f t="shared" si="68"/>
        <v>-0.69285714285714284</v>
      </c>
      <c r="S435" s="205">
        <f t="shared" si="69"/>
        <v>-1.0121457489878916E-3</v>
      </c>
    </row>
    <row r="436" spans="1:19" ht="14.25" thickTop="1" x14ac:dyDescent="0.25">
      <c r="A436" s="207" t="s">
        <v>362</v>
      </c>
      <c r="B436" s="207">
        <v>38</v>
      </c>
      <c r="C436" s="172">
        <v>19</v>
      </c>
      <c r="D436" s="200">
        <f t="shared" si="60"/>
        <v>0.5</v>
      </c>
      <c r="E436" s="172">
        <v>0</v>
      </c>
      <c r="F436" s="172">
        <v>0</v>
      </c>
      <c r="G436" s="200" t="str">
        <f t="shared" si="61"/>
        <v/>
      </c>
      <c r="H436" s="200" t="str">
        <f t="shared" si="62"/>
        <v/>
      </c>
      <c r="I436" s="200" t="str">
        <f t="shared" si="63"/>
        <v/>
      </c>
      <c r="J436" s="200" t="str">
        <f t="shared" si="64"/>
        <v/>
      </c>
      <c r="K436" s="172">
        <v>38</v>
      </c>
      <c r="L436" s="172">
        <v>19</v>
      </c>
      <c r="M436" s="200">
        <f t="shared" si="65"/>
        <v>0.5</v>
      </c>
      <c r="N436" s="172">
        <v>114</v>
      </c>
      <c r="O436" s="172">
        <v>75</v>
      </c>
      <c r="P436" s="200">
        <f t="shared" si="66"/>
        <v>0.65789473684210531</v>
      </c>
      <c r="Q436" s="200">
        <f t="shared" si="67"/>
        <v>-0.66666666666666674</v>
      </c>
      <c r="R436" s="200">
        <f t="shared" si="68"/>
        <v>-0.74666666666666659</v>
      </c>
      <c r="S436" s="200">
        <f t="shared" si="69"/>
        <v>-0.15789473684210531</v>
      </c>
    </row>
    <row r="437" spans="1:19" ht="14.25" thickBot="1" x14ac:dyDescent="0.3">
      <c r="A437" s="207" t="s">
        <v>361</v>
      </c>
      <c r="B437" s="207">
        <v>0</v>
      </c>
      <c r="C437" s="172">
        <v>0</v>
      </c>
      <c r="D437" s="200" t="str">
        <f t="shared" si="60"/>
        <v/>
      </c>
      <c r="E437" s="172">
        <v>0</v>
      </c>
      <c r="F437" s="172">
        <v>0</v>
      </c>
      <c r="G437" s="200" t="str">
        <f t="shared" si="61"/>
        <v/>
      </c>
      <c r="H437" s="200" t="str">
        <f t="shared" si="62"/>
        <v/>
      </c>
      <c r="I437" s="200" t="str">
        <f t="shared" si="63"/>
        <v/>
      </c>
      <c r="J437" s="200" t="str">
        <f t="shared" si="64"/>
        <v/>
      </c>
      <c r="K437" s="172">
        <v>38</v>
      </c>
      <c r="L437" s="172">
        <v>24</v>
      </c>
      <c r="M437" s="200">
        <f t="shared" si="65"/>
        <v>0.63157894736842102</v>
      </c>
      <c r="N437" s="172">
        <v>133</v>
      </c>
      <c r="O437" s="172">
        <v>65</v>
      </c>
      <c r="P437" s="200">
        <f t="shared" si="66"/>
        <v>0.48872180451127817</v>
      </c>
      <c r="Q437" s="200">
        <f t="shared" si="67"/>
        <v>-0.7142857142857143</v>
      </c>
      <c r="R437" s="200">
        <f t="shared" si="68"/>
        <v>-0.63076923076923075</v>
      </c>
      <c r="S437" s="200">
        <f t="shared" si="69"/>
        <v>0.14285714285714285</v>
      </c>
    </row>
    <row r="438" spans="1:19" ht="16.5" thickTop="1" thickBot="1" x14ac:dyDescent="0.3">
      <c r="A438" s="201" t="s">
        <v>332</v>
      </c>
      <c r="B438" s="284">
        <v>38</v>
      </c>
      <c r="C438" s="202">
        <v>7</v>
      </c>
      <c r="D438" s="203">
        <f t="shared" si="60"/>
        <v>0.18421052631578946</v>
      </c>
      <c r="E438" s="204">
        <v>0</v>
      </c>
      <c r="F438" s="202">
        <v>0</v>
      </c>
      <c r="G438" s="203" t="str">
        <f t="shared" si="61"/>
        <v/>
      </c>
      <c r="H438" s="203" t="str">
        <f t="shared" si="62"/>
        <v/>
      </c>
      <c r="I438" s="203" t="str">
        <f t="shared" si="63"/>
        <v/>
      </c>
      <c r="J438" s="205" t="str">
        <f t="shared" si="64"/>
        <v/>
      </c>
      <c r="K438" s="206">
        <v>114</v>
      </c>
      <c r="L438" s="202">
        <v>37</v>
      </c>
      <c r="M438" s="203">
        <f t="shared" si="65"/>
        <v>0.32456140350877194</v>
      </c>
      <c r="N438" s="204">
        <v>285</v>
      </c>
      <c r="O438" s="202">
        <v>157</v>
      </c>
      <c r="P438" s="203">
        <f t="shared" si="66"/>
        <v>0.55087719298245619</v>
      </c>
      <c r="Q438" s="203">
        <f t="shared" si="67"/>
        <v>-0.6</v>
      </c>
      <c r="R438" s="203">
        <f t="shared" si="68"/>
        <v>-0.76433121019108285</v>
      </c>
      <c r="S438" s="205">
        <f t="shared" si="69"/>
        <v>-0.22631578947368425</v>
      </c>
    </row>
    <row r="439" spans="1:19" ht="15" thickTop="1" thickBot="1" x14ac:dyDescent="0.3">
      <c r="A439" s="207" t="s">
        <v>362</v>
      </c>
      <c r="B439" s="207">
        <v>38</v>
      </c>
      <c r="C439" s="172">
        <v>7</v>
      </c>
      <c r="D439" s="200">
        <f t="shared" si="60"/>
        <v>0.18421052631578946</v>
      </c>
      <c r="E439" s="172">
        <v>0</v>
      </c>
      <c r="F439" s="172">
        <v>0</v>
      </c>
      <c r="G439" s="200" t="str">
        <f t="shared" si="61"/>
        <v/>
      </c>
      <c r="H439" s="200" t="str">
        <f t="shared" si="62"/>
        <v/>
      </c>
      <c r="I439" s="200" t="str">
        <f t="shared" si="63"/>
        <v/>
      </c>
      <c r="J439" s="200" t="str">
        <f t="shared" si="64"/>
        <v/>
      </c>
      <c r="K439" s="172">
        <v>114</v>
      </c>
      <c r="L439" s="172">
        <v>37</v>
      </c>
      <c r="M439" s="200">
        <f t="shared" si="65"/>
        <v>0.32456140350877194</v>
      </c>
      <c r="N439" s="172">
        <v>285</v>
      </c>
      <c r="O439" s="172">
        <v>157</v>
      </c>
      <c r="P439" s="200">
        <f t="shared" si="66"/>
        <v>0.55087719298245619</v>
      </c>
      <c r="Q439" s="200">
        <f t="shared" si="67"/>
        <v>-0.6</v>
      </c>
      <c r="R439" s="200">
        <f t="shared" si="68"/>
        <v>-0.76433121019108285</v>
      </c>
      <c r="S439" s="200">
        <f t="shared" si="69"/>
        <v>-0.22631578947368425</v>
      </c>
    </row>
    <row r="440" spans="1:19" ht="16.5" thickTop="1" thickBot="1" x14ac:dyDescent="0.3">
      <c r="A440" s="201" t="s">
        <v>337</v>
      </c>
      <c r="B440" s="284">
        <v>38</v>
      </c>
      <c r="C440" s="202">
        <v>4</v>
      </c>
      <c r="D440" s="203">
        <f t="shared" si="60"/>
        <v>0.10526315789473684</v>
      </c>
      <c r="E440" s="204">
        <v>38</v>
      </c>
      <c r="F440" s="202">
        <v>0</v>
      </c>
      <c r="G440" s="203">
        <f t="shared" si="61"/>
        <v>0</v>
      </c>
      <c r="H440" s="203">
        <f t="shared" si="62"/>
        <v>0</v>
      </c>
      <c r="I440" s="203" t="str">
        <f t="shared" si="63"/>
        <v/>
      </c>
      <c r="J440" s="205">
        <f t="shared" si="64"/>
        <v>0.10526315789473684</v>
      </c>
      <c r="K440" s="206">
        <v>570</v>
      </c>
      <c r="L440" s="202">
        <v>22</v>
      </c>
      <c r="M440" s="203">
        <f t="shared" si="65"/>
        <v>3.8596491228070177E-2</v>
      </c>
      <c r="N440" s="204">
        <v>57</v>
      </c>
      <c r="O440" s="202">
        <v>0</v>
      </c>
      <c r="P440" s="203">
        <f t="shared" si="66"/>
        <v>0</v>
      </c>
      <c r="Q440" s="203">
        <f t="shared" si="67"/>
        <v>9</v>
      </c>
      <c r="R440" s="203" t="str">
        <f t="shared" si="68"/>
        <v/>
      </c>
      <c r="S440" s="205">
        <f t="shared" si="69"/>
        <v>3.8596491228070177E-2</v>
      </c>
    </row>
    <row r="441" spans="1:19" ht="15" thickTop="1" thickBot="1" x14ac:dyDescent="0.3">
      <c r="A441" s="207" t="s">
        <v>362</v>
      </c>
      <c r="B441" s="207">
        <v>38</v>
      </c>
      <c r="C441" s="172">
        <v>4</v>
      </c>
      <c r="D441" s="200">
        <f t="shared" si="60"/>
        <v>0.10526315789473684</v>
      </c>
      <c r="E441" s="172">
        <v>38</v>
      </c>
      <c r="F441" s="172">
        <v>0</v>
      </c>
      <c r="G441" s="200">
        <f t="shared" si="61"/>
        <v>0</v>
      </c>
      <c r="H441" s="200">
        <f t="shared" si="62"/>
        <v>0</v>
      </c>
      <c r="I441" s="200" t="str">
        <f t="shared" si="63"/>
        <v/>
      </c>
      <c r="J441" s="200">
        <f t="shared" si="64"/>
        <v>0.10526315789473684</v>
      </c>
      <c r="K441" s="172">
        <v>570</v>
      </c>
      <c r="L441" s="172">
        <v>22</v>
      </c>
      <c r="M441" s="200">
        <f t="shared" si="65"/>
        <v>3.8596491228070177E-2</v>
      </c>
      <c r="N441" s="172">
        <v>57</v>
      </c>
      <c r="O441" s="172">
        <v>0</v>
      </c>
      <c r="P441" s="200">
        <f t="shared" si="66"/>
        <v>0</v>
      </c>
      <c r="Q441" s="200">
        <f t="shared" si="67"/>
        <v>9</v>
      </c>
      <c r="R441" s="200" t="str">
        <f t="shared" si="68"/>
        <v/>
      </c>
      <c r="S441" s="200">
        <f t="shared" si="69"/>
        <v>3.8596491228070177E-2</v>
      </c>
    </row>
    <row r="442" spans="1:19" ht="16.5" thickTop="1" thickBot="1" x14ac:dyDescent="0.3">
      <c r="A442" s="201" t="s">
        <v>341</v>
      </c>
      <c r="B442" s="284">
        <v>19</v>
      </c>
      <c r="C442" s="202">
        <v>1</v>
      </c>
      <c r="D442" s="203">
        <f t="shared" si="60"/>
        <v>5.2631578947368418E-2</v>
      </c>
      <c r="E442" s="204">
        <v>0</v>
      </c>
      <c r="F442" s="202">
        <v>0</v>
      </c>
      <c r="G442" s="203" t="str">
        <f t="shared" si="61"/>
        <v/>
      </c>
      <c r="H442" s="203" t="str">
        <f t="shared" si="62"/>
        <v/>
      </c>
      <c r="I442" s="203" t="str">
        <f t="shared" si="63"/>
        <v/>
      </c>
      <c r="J442" s="205" t="str">
        <f t="shared" si="64"/>
        <v/>
      </c>
      <c r="K442" s="206">
        <v>38</v>
      </c>
      <c r="L442" s="202">
        <v>2</v>
      </c>
      <c r="M442" s="203">
        <f t="shared" si="65"/>
        <v>5.2631578947368418E-2</v>
      </c>
      <c r="N442" s="204">
        <v>19</v>
      </c>
      <c r="O442" s="202">
        <v>6</v>
      </c>
      <c r="P442" s="203">
        <f t="shared" si="66"/>
        <v>0.31578947368421051</v>
      </c>
      <c r="Q442" s="203">
        <f t="shared" si="67"/>
        <v>1</v>
      </c>
      <c r="R442" s="203">
        <f t="shared" si="68"/>
        <v>-0.66666666666666674</v>
      </c>
      <c r="S442" s="205">
        <f t="shared" si="69"/>
        <v>-0.26315789473684209</v>
      </c>
    </row>
    <row r="443" spans="1:19" ht="14.25" thickTop="1" x14ac:dyDescent="0.25">
      <c r="A443" s="207" t="s">
        <v>361</v>
      </c>
      <c r="B443" s="207">
        <v>19</v>
      </c>
      <c r="C443" s="172">
        <v>1</v>
      </c>
      <c r="D443" s="200">
        <f t="shared" si="60"/>
        <v>5.2631578947368418E-2</v>
      </c>
      <c r="E443" s="172">
        <v>0</v>
      </c>
      <c r="F443" s="172">
        <v>0</v>
      </c>
      <c r="G443" s="200" t="str">
        <f t="shared" si="61"/>
        <v/>
      </c>
      <c r="H443" s="200" t="str">
        <f t="shared" si="62"/>
        <v/>
      </c>
      <c r="I443" s="200" t="str">
        <f t="shared" si="63"/>
        <v/>
      </c>
      <c r="J443" s="200" t="str">
        <f t="shared" si="64"/>
        <v/>
      </c>
      <c r="K443" s="172">
        <v>38</v>
      </c>
      <c r="L443" s="172">
        <v>2</v>
      </c>
      <c r="M443" s="200">
        <f t="shared" si="65"/>
        <v>5.2631578947368418E-2</v>
      </c>
      <c r="N443" s="172">
        <v>0</v>
      </c>
      <c r="O443" s="172">
        <v>0</v>
      </c>
      <c r="P443" s="200" t="str">
        <f t="shared" si="66"/>
        <v/>
      </c>
      <c r="Q443" s="200" t="str">
        <f t="shared" si="67"/>
        <v/>
      </c>
      <c r="R443" s="200" t="str">
        <f t="shared" si="68"/>
        <v/>
      </c>
      <c r="S443" s="200" t="str">
        <f t="shared" si="69"/>
        <v/>
      </c>
    </row>
    <row r="444" spans="1:19" ht="14.25" thickBot="1" x14ac:dyDescent="0.3">
      <c r="A444" s="207" t="s">
        <v>362</v>
      </c>
      <c r="B444" s="207">
        <v>0</v>
      </c>
      <c r="C444" s="172">
        <v>0</v>
      </c>
      <c r="D444" s="200" t="str">
        <f t="shared" si="60"/>
        <v/>
      </c>
      <c r="E444" s="172">
        <v>0</v>
      </c>
      <c r="F444" s="172">
        <v>0</v>
      </c>
      <c r="G444" s="200" t="str">
        <f t="shared" si="61"/>
        <v/>
      </c>
      <c r="H444" s="200" t="str">
        <f t="shared" si="62"/>
        <v/>
      </c>
      <c r="I444" s="200" t="str">
        <f t="shared" si="63"/>
        <v/>
      </c>
      <c r="J444" s="200" t="str">
        <f t="shared" si="64"/>
        <v/>
      </c>
      <c r="K444" s="172">
        <v>0</v>
      </c>
      <c r="L444" s="172">
        <v>0</v>
      </c>
      <c r="M444" s="200" t="str">
        <f t="shared" si="65"/>
        <v/>
      </c>
      <c r="N444" s="172">
        <v>19</v>
      </c>
      <c r="O444" s="172">
        <v>6</v>
      </c>
      <c r="P444" s="200">
        <f t="shared" si="66"/>
        <v>0.31578947368421051</v>
      </c>
      <c r="Q444" s="200">
        <f t="shared" si="67"/>
        <v>-1</v>
      </c>
      <c r="R444" s="200">
        <f t="shared" si="68"/>
        <v>-1</v>
      </c>
      <c r="S444" s="200" t="str">
        <f t="shared" si="69"/>
        <v/>
      </c>
    </row>
    <row r="445" spans="1:19" ht="16.5" thickTop="1" thickBot="1" x14ac:dyDescent="0.3">
      <c r="A445" s="201" t="s">
        <v>345</v>
      </c>
      <c r="B445" s="284">
        <v>19</v>
      </c>
      <c r="C445" s="202">
        <v>8</v>
      </c>
      <c r="D445" s="203">
        <f t="shared" si="60"/>
        <v>0.42105263157894735</v>
      </c>
      <c r="E445" s="204">
        <v>0</v>
      </c>
      <c r="F445" s="202">
        <v>0</v>
      </c>
      <c r="G445" s="203" t="str">
        <f t="shared" si="61"/>
        <v/>
      </c>
      <c r="H445" s="203" t="str">
        <f t="shared" si="62"/>
        <v/>
      </c>
      <c r="I445" s="203" t="str">
        <f t="shared" si="63"/>
        <v/>
      </c>
      <c r="J445" s="205" t="str">
        <f t="shared" si="64"/>
        <v/>
      </c>
      <c r="K445" s="206">
        <v>19</v>
      </c>
      <c r="L445" s="202">
        <v>8</v>
      </c>
      <c r="M445" s="203">
        <f t="shared" si="65"/>
        <v>0.42105263157894735</v>
      </c>
      <c r="N445" s="204">
        <v>0</v>
      </c>
      <c r="O445" s="202">
        <v>0</v>
      </c>
      <c r="P445" s="203" t="str">
        <f t="shared" si="66"/>
        <v/>
      </c>
      <c r="Q445" s="203" t="str">
        <f t="shared" si="67"/>
        <v/>
      </c>
      <c r="R445" s="203" t="str">
        <f t="shared" si="68"/>
        <v/>
      </c>
      <c r="S445" s="205" t="str">
        <f t="shared" si="69"/>
        <v/>
      </c>
    </row>
    <row r="446" spans="1:19" ht="15" thickTop="1" thickBot="1" x14ac:dyDescent="0.3">
      <c r="A446" s="207" t="s">
        <v>361</v>
      </c>
      <c r="B446" s="207">
        <v>19</v>
      </c>
      <c r="C446" s="172">
        <v>8</v>
      </c>
      <c r="D446" s="200">
        <f t="shared" si="60"/>
        <v>0.42105263157894735</v>
      </c>
      <c r="E446" s="172">
        <v>0</v>
      </c>
      <c r="F446" s="172">
        <v>0</v>
      </c>
      <c r="G446" s="200" t="str">
        <f t="shared" si="61"/>
        <v/>
      </c>
      <c r="H446" s="200" t="str">
        <f t="shared" si="62"/>
        <v/>
      </c>
      <c r="I446" s="200" t="str">
        <f t="shared" si="63"/>
        <v/>
      </c>
      <c r="J446" s="200" t="str">
        <f t="shared" si="64"/>
        <v/>
      </c>
      <c r="K446" s="172">
        <v>19</v>
      </c>
      <c r="L446" s="172">
        <v>8</v>
      </c>
      <c r="M446" s="200">
        <f t="shared" si="65"/>
        <v>0.42105263157894735</v>
      </c>
      <c r="N446" s="172">
        <v>0</v>
      </c>
      <c r="O446" s="172">
        <v>0</v>
      </c>
      <c r="P446" s="200" t="str">
        <f t="shared" si="66"/>
        <v/>
      </c>
      <c r="Q446" s="200" t="str">
        <f t="shared" si="67"/>
        <v/>
      </c>
      <c r="R446" s="200" t="str">
        <f t="shared" si="68"/>
        <v/>
      </c>
      <c r="S446" s="200" t="str">
        <f t="shared" si="69"/>
        <v/>
      </c>
    </row>
    <row r="447" spans="1:19" ht="16.5" thickTop="1" thickBot="1" x14ac:dyDescent="0.3">
      <c r="A447" s="201" t="s">
        <v>348</v>
      </c>
      <c r="B447" s="284">
        <v>19</v>
      </c>
      <c r="C447" s="202">
        <v>0</v>
      </c>
      <c r="D447" s="203">
        <f t="shared" si="60"/>
        <v>0</v>
      </c>
      <c r="E447" s="204">
        <v>0</v>
      </c>
      <c r="F447" s="202">
        <v>0</v>
      </c>
      <c r="G447" s="203" t="str">
        <f t="shared" si="61"/>
        <v/>
      </c>
      <c r="H447" s="203" t="str">
        <f t="shared" si="62"/>
        <v/>
      </c>
      <c r="I447" s="203" t="str">
        <f t="shared" si="63"/>
        <v/>
      </c>
      <c r="J447" s="205" t="str">
        <f t="shared" si="64"/>
        <v/>
      </c>
      <c r="K447" s="206">
        <v>38</v>
      </c>
      <c r="L447" s="202">
        <v>13</v>
      </c>
      <c r="M447" s="203">
        <f t="shared" si="65"/>
        <v>0.34210526315789475</v>
      </c>
      <c r="N447" s="204">
        <v>0</v>
      </c>
      <c r="O447" s="202">
        <v>0</v>
      </c>
      <c r="P447" s="203" t="str">
        <f t="shared" si="66"/>
        <v/>
      </c>
      <c r="Q447" s="203" t="str">
        <f t="shared" si="67"/>
        <v/>
      </c>
      <c r="R447" s="203" t="str">
        <f t="shared" si="68"/>
        <v/>
      </c>
      <c r="S447" s="205" t="str">
        <f t="shared" si="69"/>
        <v/>
      </c>
    </row>
    <row r="448" spans="1:19" ht="14.25" thickTop="1" x14ac:dyDescent="0.25">
      <c r="A448" s="207" t="s">
        <v>361</v>
      </c>
      <c r="B448" s="207">
        <v>19</v>
      </c>
      <c r="C448" s="172">
        <v>0</v>
      </c>
      <c r="D448" s="200">
        <f t="shared" si="60"/>
        <v>0</v>
      </c>
      <c r="E448" s="172">
        <v>0</v>
      </c>
      <c r="F448" s="172">
        <v>0</v>
      </c>
      <c r="G448" s="200" t="str">
        <f t="shared" si="61"/>
        <v/>
      </c>
      <c r="H448" s="200" t="str">
        <f t="shared" si="62"/>
        <v/>
      </c>
      <c r="I448" s="200" t="str">
        <f t="shared" si="63"/>
        <v/>
      </c>
      <c r="J448" s="200" t="str">
        <f t="shared" si="64"/>
        <v/>
      </c>
      <c r="K448" s="172">
        <v>19</v>
      </c>
      <c r="L448" s="172">
        <v>0</v>
      </c>
      <c r="M448" s="200">
        <f t="shared" si="65"/>
        <v>0</v>
      </c>
      <c r="N448" s="172">
        <v>0</v>
      </c>
      <c r="O448" s="172">
        <v>0</v>
      </c>
      <c r="P448" s="200" t="str">
        <f t="shared" si="66"/>
        <v/>
      </c>
      <c r="Q448" s="200" t="str">
        <f t="shared" si="67"/>
        <v/>
      </c>
      <c r="R448" s="200" t="str">
        <f t="shared" si="68"/>
        <v/>
      </c>
      <c r="S448" s="200" t="str">
        <f t="shared" si="69"/>
        <v/>
      </c>
    </row>
    <row r="449" spans="1:19" ht="14.25" thickBot="1" x14ac:dyDescent="0.3">
      <c r="A449" s="207" t="s">
        <v>362</v>
      </c>
      <c r="B449" s="207">
        <v>0</v>
      </c>
      <c r="C449" s="172">
        <v>0</v>
      </c>
      <c r="D449" s="200" t="str">
        <f t="shared" si="60"/>
        <v/>
      </c>
      <c r="E449" s="172">
        <v>0</v>
      </c>
      <c r="F449" s="172">
        <v>0</v>
      </c>
      <c r="G449" s="200" t="str">
        <f t="shared" si="61"/>
        <v/>
      </c>
      <c r="H449" s="200" t="str">
        <f t="shared" si="62"/>
        <v/>
      </c>
      <c r="I449" s="200" t="str">
        <f t="shared" si="63"/>
        <v/>
      </c>
      <c r="J449" s="200" t="str">
        <f t="shared" si="64"/>
        <v/>
      </c>
      <c r="K449" s="172">
        <v>19</v>
      </c>
      <c r="L449" s="172">
        <v>13</v>
      </c>
      <c r="M449" s="200">
        <f t="shared" si="65"/>
        <v>0.68421052631578949</v>
      </c>
      <c r="N449" s="172">
        <v>0</v>
      </c>
      <c r="O449" s="172">
        <v>0</v>
      </c>
      <c r="P449" s="200" t="str">
        <f t="shared" si="66"/>
        <v/>
      </c>
      <c r="Q449" s="200" t="str">
        <f t="shared" si="67"/>
        <v/>
      </c>
      <c r="R449" s="200" t="str">
        <f t="shared" si="68"/>
        <v/>
      </c>
      <c r="S449" s="200" t="str">
        <f t="shared" si="69"/>
        <v/>
      </c>
    </row>
    <row r="450" spans="1:19" ht="16.5" thickTop="1" thickBot="1" x14ac:dyDescent="0.3">
      <c r="A450" s="201" t="s">
        <v>343</v>
      </c>
      <c r="B450" s="284">
        <v>19</v>
      </c>
      <c r="C450" s="202">
        <v>0</v>
      </c>
      <c r="D450" s="203">
        <f t="shared" si="60"/>
        <v>0</v>
      </c>
      <c r="E450" s="204">
        <v>50</v>
      </c>
      <c r="F450" s="202">
        <v>42</v>
      </c>
      <c r="G450" s="203">
        <f t="shared" si="61"/>
        <v>0.84</v>
      </c>
      <c r="H450" s="203">
        <f t="shared" si="62"/>
        <v>-0.62</v>
      </c>
      <c r="I450" s="203">
        <f t="shared" si="63"/>
        <v>-1</v>
      </c>
      <c r="J450" s="205">
        <f t="shared" si="64"/>
        <v>-0.84</v>
      </c>
      <c r="K450" s="206">
        <v>76</v>
      </c>
      <c r="L450" s="202">
        <v>22</v>
      </c>
      <c r="M450" s="203">
        <f t="shared" si="65"/>
        <v>0.28947368421052633</v>
      </c>
      <c r="N450" s="204">
        <v>194</v>
      </c>
      <c r="O450" s="202">
        <v>134</v>
      </c>
      <c r="P450" s="203">
        <f t="shared" si="66"/>
        <v>0.69072164948453607</v>
      </c>
      <c r="Q450" s="203">
        <f t="shared" si="67"/>
        <v>-0.60824742268041243</v>
      </c>
      <c r="R450" s="203">
        <f t="shared" si="68"/>
        <v>-0.83582089552238803</v>
      </c>
      <c r="S450" s="205">
        <f t="shared" si="69"/>
        <v>-0.40124796527400974</v>
      </c>
    </row>
    <row r="451" spans="1:19" ht="14.25" thickTop="1" x14ac:dyDescent="0.25">
      <c r="A451" s="207" t="s">
        <v>361</v>
      </c>
      <c r="B451" s="207">
        <v>19</v>
      </c>
      <c r="C451" s="172">
        <v>0</v>
      </c>
      <c r="D451" s="200">
        <f t="shared" si="60"/>
        <v>0</v>
      </c>
      <c r="E451" s="172">
        <v>50</v>
      </c>
      <c r="F451" s="172">
        <v>42</v>
      </c>
      <c r="G451" s="200">
        <f t="shared" si="61"/>
        <v>0.84</v>
      </c>
      <c r="H451" s="200">
        <f t="shared" si="62"/>
        <v>-0.62</v>
      </c>
      <c r="I451" s="200">
        <f t="shared" si="63"/>
        <v>-1</v>
      </c>
      <c r="J451" s="200">
        <f t="shared" si="64"/>
        <v>-0.84</v>
      </c>
      <c r="K451" s="172">
        <v>57</v>
      </c>
      <c r="L451" s="172">
        <v>16</v>
      </c>
      <c r="M451" s="200">
        <f t="shared" si="65"/>
        <v>0.2807017543859649</v>
      </c>
      <c r="N451" s="172">
        <v>99</v>
      </c>
      <c r="O451" s="172">
        <v>71</v>
      </c>
      <c r="P451" s="200">
        <f t="shared" si="66"/>
        <v>0.71717171717171713</v>
      </c>
      <c r="Q451" s="200">
        <f t="shared" si="67"/>
        <v>-0.4242424242424242</v>
      </c>
      <c r="R451" s="200">
        <f t="shared" si="68"/>
        <v>-0.77464788732394363</v>
      </c>
      <c r="S451" s="200">
        <f t="shared" si="69"/>
        <v>-0.43646996278575223</v>
      </c>
    </row>
    <row r="452" spans="1:19" ht="14.25" thickBot="1" x14ac:dyDescent="0.3">
      <c r="A452" s="207" t="s">
        <v>362</v>
      </c>
      <c r="B452" s="207">
        <v>0</v>
      </c>
      <c r="C452" s="172">
        <v>0</v>
      </c>
      <c r="D452" s="200" t="str">
        <f t="shared" si="60"/>
        <v/>
      </c>
      <c r="E452" s="172">
        <v>0</v>
      </c>
      <c r="F452" s="172">
        <v>0</v>
      </c>
      <c r="G452" s="200" t="str">
        <f t="shared" si="61"/>
        <v/>
      </c>
      <c r="H452" s="200" t="str">
        <f t="shared" si="62"/>
        <v/>
      </c>
      <c r="I452" s="200" t="str">
        <f t="shared" si="63"/>
        <v/>
      </c>
      <c r="J452" s="200" t="str">
        <f t="shared" si="64"/>
        <v/>
      </c>
      <c r="K452" s="172">
        <v>19</v>
      </c>
      <c r="L452" s="172">
        <v>6</v>
      </c>
      <c r="M452" s="200">
        <f t="shared" si="65"/>
        <v>0.31578947368421051</v>
      </c>
      <c r="N452" s="172">
        <v>95</v>
      </c>
      <c r="O452" s="172">
        <v>63</v>
      </c>
      <c r="P452" s="200">
        <f t="shared" si="66"/>
        <v>0.66315789473684206</v>
      </c>
      <c r="Q452" s="200">
        <f t="shared" si="67"/>
        <v>-0.8</v>
      </c>
      <c r="R452" s="200">
        <f t="shared" si="68"/>
        <v>-0.90476190476190477</v>
      </c>
      <c r="S452" s="200">
        <f t="shared" si="69"/>
        <v>-0.34736842105263155</v>
      </c>
    </row>
    <row r="453" spans="1:19" ht="16.5" thickTop="1" thickBot="1" x14ac:dyDescent="0.3">
      <c r="A453" s="201" t="s">
        <v>347</v>
      </c>
      <c r="B453" s="284">
        <v>19</v>
      </c>
      <c r="C453" s="202">
        <v>16</v>
      </c>
      <c r="D453" s="203">
        <f t="shared" si="60"/>
        <v>0.84210526315789469</v>
      </c>
      <c r="E453" s="204">
        <v>38</v>
      </c>
      <c r="F453" s="202">
        <v>13</v>
      </c>
      <c r="G453" s="203">
        <f t="shared" si="61"/>
        <v>0.34210526315789475</v>
      </c>
      <c r="H453" s="203">
        <f t="shared" si="62"/>
        <v>-0.5</v>
      </c>
      <c r="I453" s="203">
        <f t="shared" si="63"/>
        <v>0.23076923076923084</v>
      </c>
      <c r="J453" s="205">
        <f t="shared" si="64"/>
        <v>0.49999999999999994</v>
      </c>
      <c r="K453" s="206">
        <v>160</v>
      </c>
      <c r="L453" s="202">
        <v>89</v>
      </c>
      <c r="M453" s="203">
        <f t="shared" si="65"/>
        <v>0.55625000000000002</v>
      </c>
      <c r="N453" s="204">
        <v>221</v>
      </c>
      <c r="O453" s="202">
        <v>87</v>
      </c>
      <c r="P453" s="203">
        <f t="shared" si="66"/>
        <v>0.39366515837104071</v>
      </c>
      <c r="Q453" s="203">
        <f t="shared" si="67"/>
        <v>-0.27601809954751133</v>
      </c>
      <c r="R453" s="203">
        <f t="shared" si="68"/>
        <v>2.2988505747126409E-2</v>
      </c>
      <c r="S453" s="205">
        <f t="shared" si="69"/>
        <v>0.16258484162895931</v>
      </c>
    </row>
    <row r="454" spans="1:19" ht="14.25" thickTop="1" x14ac:dyDescent="0.25">
      <c r="A454" s="207" t="s">
        <v>361</v>
      </c>
      <c r="B454" s="207">
        <v>19</v>
      </c>
      <c r="C454" s="172">
        <v>16</v>
      </c>
      <c r="D454" s="200">
        <f t="shared" si="60"/>
        <v>0.84210526315789469</v>
      </c>
      <c r="E454" s="172">
        <v>0</v>
      </c>
      <c r="F454" s="172">
        <v>0</v>
      </c>
      <c r="G454" s="200" t="str">
        <f t="shared" si="61"/>
        <v/>
      </c>
      <c r="H454" s="200" t="str">
        <f t="shared" si="62"/>
        <v/>
      </c>
      <c r="I454" s="200" t="str">
        <f t="shared" si="63"/>
        <v/>
      </c>
      <c r="J454" s="200" t="str">
        <f t="shared" si="64"/>
        <v/>
      </c>
      <c r="K454" s="172">
        <v>160</v>
      </c>
      <c r="L454" s="172">
        <v>89</v>
      </c>
      <c r="M454" s="200">
        <f t="shared" si="65"/>
        <v>0.55625000000000002</v>
      </c>
      <c r="N454" s="172">
        <v>69</v>
      </c>
      <c r="O454" s="172">
        <v>43</v>
      </c>
      <c r="P454" s="200">
        <f t="shared" si="66"/>
        <v>0.62318840579710144</v>
      </c>
      <c r="Q454" s="200">
        <f t="shared" si="67"/>
        <v>1.318840579710145</v>
      </c>
      <c r="R454" s="200">
        <f t="shared" si="68"/>
        <v>1.0697674418604652</v>
      </c>
      <c r="S454" s="200">
        <f t="shared" si="69"/>
        <v>-6.6938405797101419E-2</v>
      </c>
    </row>
    <row r="455" spans="1:19" ht="14.25" thickBot="1" x14ac:dyDescent="0.3">
      <c r="A455" s="207" t="s">
        <v>362</v>
      </c>
      <c r="B455" s="207">
        <v>0</v>
      </c>
      <c r="C455" s="172">
        <v>0</v>
      </c>
      <c r="D455" s="200" t="str">
        <f t="shared" si="60"/>
        <v/>
      </c>
      <c r="E455" s="172">
        <v>38</v>
      </c>
      <c r="F455" s="172">
        <v>13</v>
      </c>
      <c r="G455" s="200">
        <f t="shared" si="61"/>
        <v>0.34210526315789475</v>
      </c>
      <c r="H455" s="200">
        <f t="shared" si="62"/>
        <v>-1</v>
      </c>
      <c r="I455" s="200">
        <f t="shared" si="63"/>
        <v>-1</v>
      </c>
      <c r="J455" s="200" t="str">
        <f t="shared" si="64"/>
        <v/>
      </c>
      <c r="K455" s="172">
        <v>0</v>
      </c>
      <c r="L455" s="172">
        <v>0</v>
      </c>
      <c r="M455" s="200" t="str">
        <f t="shared" si="65"/>
        <v/>
      </c>
      <c r="N455" s="172">
        <v>152</v>
      </c>
      <c r="O455" s="172">
        <v>44</v>
      </c>
      <c r="P455" s="200">
        <f t="shared" si="66"/>
        <v>0.28947368421052633</v>
      </c>
      <c r="Q455" s="200">
        <f t="shared" si="67"/>
        <v>-1</v>
      </c>
      <c r="R455" s="200">
        <f t="shared" si="68"/>
        <v>-1</v>
      </c>
      <c r="S455" s="200" t="str">
        <f t="shared" si="69"/>
        <v/>
      </c>
    </row>
    <row r="456" spans="1:19" ht="16.5" thickTop="1" thickBot="1" x14ac:dyDescent="0.3">
      <c r="A456" s="201" t="s">
        <v>344</v>
      </c>
      <c r="B456" s="284">
        <v>19</v>
      </c>
      <c r="C456" s="202">
        <v>0</v>
      </c>
      <c r="D456" s="203">
        <f t="shared" si="60"/>
        <v>0</v>
      </c>
      <c r="E456" s="204">
        <v>0</v>
      </c>
      <c r="F456" s="202">
        <v>0</v>
      </c>
      <c r="G456" s="203" t="str">
        <f t="shared" si="61"/>
        <v/>
      </c>
      <c r="H456" s="203" t="str">
        <f t="shared" si="62"/>
        <v/>
      </c>
      <c r="I456" s="203" t="str">
        <f t="shared" si="63"/>
        <v/>
      </c>
      <c r="J456" s="205" t="str">
        <f t="shared" si="64"/>
        <v/>
      </c>
      <c r="K456" s="206">
        <v>19</v>
      </c>
      <c r="L456" s="202">
        <v>0</v>
      </c>
      <c r="M456" s="203">
        <f t="shared" si="65"/>
        <v>0</v>
      </c>
      <c r="N456" s="204">
        <v>0</v>
      </c>
      <c r="O456" s="202">
        <v>0</v>
      </c>
      <c r="P456" s="203" t="str">
        <f t="shared" si="66"/>
        <v/>
      </c>
      <c r="Q456" s="203" t="str">
        <f t="shared" si="67"/>
        <v/>
      </c>
      <c r="R456" s="203" t="str">
        <f t="shared" si="68"/>
        <v/>
      </c>
      <c r="S456" s="205" t="str">
        <f t="shared" si="69"/>
        <v/>
      </c>
    </row>
    <row r="457" spans="1:19" ht="15" thickTop="1" thickBot="1" x14ac:dyDescent="0.3">
      <c r="A457" s="207" t="s">
        <v>361</v>
      </c>
      <c r="B457" s="207">
        <v>19</v>
      </c>
      <c r="C457" s="172">
        <v>0</v>
      </c>
      <c r="D457" s="200">
        <f t="shared" ref="D457:D520" si="70">IFERROR(C457/B457,"")</f>
        <v>0</v>
      </c>
      <c r="E457" s="172">
        <v>0</v>
      </c>
      <c r="F457" s="172">
        <v>0</v>
      </c>
      <c r="G457" s="200" t="str">
        <f t="shared" ref="G457:G520" si="71">IFERROR(F457/E457,"")</f>
        <v/>
      </c>
      <c r="H457" s="200" t="str">
        <f t="shared" ref="H457:I491" si="72">IFERROR(B457/E457-1,"")</f>
        <v/>
      </c>
      <c r="I457" s="200" t="str">
        <f t="shared" si="72"/>
        <v/>
      </c>
      <c r="J457" s="200" t="str">
        <f t="shared" ref="J457:J520" si="73">IFERROR(D457-G457,"")</f>
        <v/>
      </c>
      <c r="K457" s="172">
        <v>19</v>
      </c>
      <c r="L457" s="172">
        <v>0</v>
      </c>
      <c r="M457" s="200">
        <f t="shared" ref="M457:M520" si="74">IFERROR(L457/K457,"")</f>
        <v>0</v>
      </c>
      <c r="N457" s="172">
        <v>0</v>
      </c>
      <c r="O457" s="172">
        <v>0</v>
      </c>
      <c r="P457" s="200" t="str">
        <f t="shared" ref="P457:P520" si="75">IFERROR(O457/N457,"")</f>
        <v/>
      </c>
      <c r="Q457" s="200" t="str">
        <f t="shared" ref="Q457:R491" si="76">IFERROR(K457/N457-1,"")</f>
        <v/>
      </c>
      <c r="R457" s="200" t="str">
        <f t="shared" si="76"/>
        <v/>
      </c>
      <c r="S457" s="200" t="str">
        <f t="shared" ref="S457:S520" si="77">IFERROR(M457-P457,"")</f>
        <v/>
      </c>
    </row>
    <row r="458" spans="1:19" ht="16.5" thickTop="1" thickBot="1" x14ac:dyDescent="0.3">
      <c r="A458" s="201" t="s">
        <v>342</v>
      </c>
      <c r="B458" s="284">
        <v>19</v>
      </c>
      <c r="C458" s="202">
        <v>18</v>
      </c>
      <c r="D458" s="203">
        <f t="shared" si="70"/>
        <v>0.94736842105263153</v>
      </c>
      <c r="E458" s="204">
        <v>19</v>
      </c>
      <c r="F458" s="202">
        <v>19</v>
      </c>
      <c r="G458" s="203">
        <f t="shared" si="71"/>
        <v>1</v>
      </c>
      <c r="H458" s="203">
        <f t="shared" si="72"/>
        <v>0</v>
      </c>
      <c r="I458" s="203">
        <f t="shared" si="72"/>
        <v>-5.2631578947368474E-2</v>
      </c>
      <c r="J458" s="205">
        <f t="shared" si="73"/>
        <v>-5.2631578947368474E-2</v>
      </c>
      <c r="K458" s="206">
        <v>57</v>
      </c>
      <c r="L458" s="202">
        <v>24</v>
      </c>
      <c r="M458" s="203">
        <f t="shared" si="74"/>
        <v>0.42105263157894735</v>
      </c>
      <c r="N458" s="204">
        <v>361</v>
      </c>
      <c r="O458" s="202">
        <v>229</v>
      </c>
      <c r="P458" s="203">
        <f t="shared" si="75"/>
        <v>0.63434903047091418</v>
      </c>
      <c r="Q458" s="203">
        <f t="shared" si="76"/>
        <v>-0.84210526315789469</v>
      </c>
      <c r="R458" s="203">
        <f t="shared" si="76"/>
        <v>-0.89519650655021832</v>
      </c>
      <c r="S458" s="205">
        <f t="shared" si="77"/>
        <v>-0.21329639889196683</v>
      </c>
    </row>
    <row r="459" spans="1:19" ht="14.25" thickTop="1" x14ac:dyDescent="0.25">
      <c r="A459" s="207" t="s">
        <v>362</v>
      </c>
      <c r="B459" s="207">
        <v>19</v>
      </c>
      <c r="C459" s="172">
        <v>18</v>
      </c>
      <c r="D459" s="200">
        <f t="shared" si="70"/>
        <v>0.94736842105263153</v>
      </c>
      <c r="E459" s="172">
        <v>0</v>
      </c>
      <c r="F459" s="172">
        <v>0</v>
      </c>
      <c r="G459" s="200" t="str">
        <f t="shared" si="71"/>
        <v/>
      </c>
      <c r="H459" s="200" t="str">
        <f t="shared" si="72"/>
        <v/>
      </c>
      <c r="I459" s="200" t="str">
        <f t="shared" si="72"/>
        <v/>
      </c>
      <c r="J459" s="200" t="str">
        <f t="shared" si="73"/>
        <v/>
      </c>
      <c r="K459" s="172">
        <v>19</v>
      </c>
      <c r="L459" s="172">
        <v>18</v>
      </c>
      <c r="M459" s="200">
        <f t="shared" si="74"/>
        <v>0.94736842105263153</v>
      </c>
      <c r="N459" s="172">
        <v>114</v>
      </c>
      <c r="O459" s="172">
        <v>75</v>
      </c>
      <c r="P459" s="200">
        <f t="shared" si="75"/>
        <v>0.65789473684210531</v>
      </c>
      <c r="Q459" s="200">
        <f t="shared" si="76"/>
        <v>-0.83333333333333337</v>
      </c>
      <c r="R459" s="200">
        <f t="shared" si="76"/>
        <v>-0.76</v>
      </c>
      <c r="S459" s="200">
        <f t="shared" si="77"/>
        <v>0.28947368421052622</v>
      </c>
    </row>
    <row r="460" spans="1:19" ht="14.25" thickBot="1" x14ac:dyDescent="0.3">
      <c r="A460" s="207" t="s">
        <v>361</v>
      </c>
      <c r="B460" s="207">
        <v>0</v>
      </c>
      <c r="C460" s="172">
        <v>0</v>
      </c>
      <c r="D460" s="200" t="str">
        <f t="shared" si="70"/>
        <v/>
      </c>
      <c r="E460" s="172">
        <v>19</v>
      </c>
      <c r="F460" s="172">
        <v>19</v>
      </c>
      <c r="G460" s="200">
        <f t="shared" si="71"/>
        <v>1</v>
      </c>
      <c r="H460" s="200">
        <f t="shared" si="72"/>
        <v>-1</v>
      </c>
      <c r="I460" s="200">
        <f t="shared" si="72"/>
        <v>-1</v>
      </c>
      <c r="J460" s="200" t="str">
        <f t="shared" si="73"/>
        <v/>
      </c>
      <c r="K460" s="172">
        <v>38</v>
      </c>
      <c r="L460" s="172">
        <v>6</v>
      </c>
      <c r="M460" s="200">
        <f t="shared" si="74"/>
        <v>0.15789473684210525</v>
      </c>
      <c r="N460" s="172">
        <v>247</v>
      </c>
      <c r="O460" s="172">
        <v>154</v>
      </c>
      <c r="P460" s="200">
        <f t="shared" si="75"/>
        <v>0.62348178137651822</v>
      </c>
      <c r="Q460" s="200">
        <f t="shared" si="76"/>
        <v>-0.84615384615384615</v>
      </c>
      <c r="R460" s="200">
        <f t="shared" si="76"/>
        <v>-0.96103896103896103</v>
      </c>
      <c r="S460" s="200">
        <f t="shared" si="77"/>
        <v>-0.46558704453441296</v>
      </c>
    </row>
    <row r="461" spans="1:19" ht="16.5" thickTop="1" thickBot="1" x14ac:dyDescent="0.3">
      <c r="A461" s="201" t="s">
        <v>346</v>
      </c>
      <c r="B461" s="284">
        <v>19</v>
      </c>
      <c r="C461" s="202">
        <v>0</v>
      </c>
      <c r="D461" s="203">
        <f t="shared" si="70"/>
        <v>0</v>
      </c>
      <c r="E461" s="204">
        <v>38</v>
      </c>
      <c r="F461" s="202">
        <v>17</v>
      </c>
      <c r="G461" s="203">
        <f t="shared" si="71"/>
        <v>0.44736842105263158</v>
      </c>
      <c r="H461" s="203">
        <f t="shared" si="72"/>
        <v>-0.5</v>
      </c>
      <c r="I461" s="203">
        <f t="shared" si="72"/>
        <v>-1</v>
      </c>
      <c r="J461" s="205">
        <f t="shared" si="73"/>
        <v>-0.44736842105263158</v>
      </c>
      <c r="K461" s="206">
        <v>19</v>
      </c>
      <c r="L461" s="202">
        <v>0</v>
      </c>
      <c r="M461" s="203">
        <f t="shared" si="74"/>
        <v>0</v>
      </c>
      <c r="N461" s="204">
        <v>38</v>
      </c>
      <c r="O461" s="202">
        <v>17</v>
      </c>
      <c r="P461" s="203">
        <f t="shared" si="75"/>
        <v>0.44736842105263158</v>
      </c>
      <c r="Q461" s="203">
        <f t="shared" si="76"/>
        <v>-0.5</v>
      </c>
      <c r="R461" s="203">
        <f t="shared" si="76"/>
        <v>-1</v>
      </c>
      <c r="S461" s="205">
        <f t="shared" si="77"/>
        <v>-0.44736842105263158</v>
      </c>
    </row>
    <row r="462" spans="1:19" ht="14.25" thickTop="1" x14ac:dyDescent="0.25">
      <c r="A462" s="207" t="s">
        <v>361</v>
      </c>
      <c r="B462" s="207">
        <v>19</v>
      </c>
      <c r="C462" s="172">
        <v>0</v>
      </c>
      <c r="D462" s="200">
        <f t="shared" si="70"/>
        <v>0</v>
      </c>
      <c r="E462" s="172">
        <v>0</v>
      </c>
      <c r="F462" s="172">
        <v>0</v>
      </c>
      <c r="G462" s="200" t="str">
        <f t="shared" si="71"/>
        <v/>
      </c>
      <c r="H462" s="200" t="str">
        <f t="shared" si="72"/>
        <v/>
      </c>
      <c r="I462" s="200" t="str">
        <f t="shared" si="72"/>
        <v/>
      </c>
      <c r="J462" s="200" t="str">
        <f t="shared" si="73"/>
        <v/>
      </c>
      <c r="K462" s="172">
        <v>19</v>
      </c>
      <c r="L462" s="172">
        <v>0</v>
      </c>
      <c r="M462" s="200">
        <f t="shared" si="74"/>
        <v>0</v>
      </c>
      <c r="N462" s="172">
        <v>0</v>
      </c>
      <c r="O462" s="172">
        <v>0</v>
      </c>
      <c r="P462" s="200" t="str">
        <f t="shared" si="75"/>
        <v/>
      </c>
      <c r="Q462" s="200" t="str">
        <f t="shared" si="76"/>
        <v/>
      </c>
      <c r="R462" s="200" t="str">
        <f t="shared" si="76"/>
        <v/>
      </c>
      <c r="S462" s="200" t="str">
        <f t="shared" si="77"/>
        <v/>
      </c>
    </row>
    <row r="463" spans="1:19" ht="14.25" thickBot="1" x14ac:dyDescent="0.3">
      <c r="A463" s="207" t="s">
        <v>362</v>
      </c>
      <c r="B463" s="207">
        <v>0</v>
      </c>
      <c r="C463" s="172">
        <v>0</v>
      </c>
      <c r="D463" s="200" t="str">
        <f t="shared" si="70"/>
        <v/>
      </c>
      <c r="E463" s="172">
        <v>38</v>
      </c>
      <c r="F463" s="172">
        <v>17</v>
      </c>
      <c r="G463" s="200">
        <f t="shared" si="71"/>
        <v>0.44736842105263158</v>
      </c>
      <c r="H463" s="200">
        <f t="shared" si="72"/>
        <v>-1</v>
      </c>
      <c r="I463" s="200">
        <f t="shared" si="72"/>
        <v>-1</v>
      </c>
      <c r="J463" s="200" t="str">
        <f t="shared" si="73"/>
        <v/>
      </c>
      <c r="K463" s="172">
        <v>0</v>
      </c>
      <c r="L463" s="172">
        <v>0</v>
      </c>
      <c r="M463" s="200" t="str">
        <f t="shared" si="74"/>
        <v/>
      </c>
      <c r="N463" s="172">
        <v>38</v>
      </c>
      <c r="O463" s="172">
        <v>17</v>
      </c>
      <c r="P463" s="200">
        <f t="shared" si="75"/>
        <v>0.44736842105263158</v>
      </c>
      <c r="Q463" s="200">
        <f t="shared" si="76"/>
        <v>-1</v>
      </c>
      <c r="R463" s="200">
        <f t="shared" si="76"/>
        <v>-1</v>
      </c>
      <c r="S463" s="200" t="str">
        <f t="shared" si="77"/>
        <v/>
      </c>
    </row>
    <row r="464" spans="1:19" ht="16.5" thickTop="1" thickBot="1" x14ac:dyDescent="0.3">
      <c r="A464" s="201" t="s">
        <v>349</v>
      </c>
      <c r="B464" s="284">
        <v>9</v>
      </c>
      <c r="C464" s="202">
        <v>9</v>
      </c>
      <c r="D464" s="203">
        <f t="shared" si="70"/>
        <v>1</v>
      </c>
      <c r="E464" s="204">
        <v>0</v>
      </c>
      <c r="F464" s="202">
        <v>0</v>
      </c>
      <c r="G464" s="203" t="str">
        <f t="shared" si="71"/>
        <v/>
      </c>
      <c r="H464" s="203" t="str">
        <f t="shared" si="72"/>
        <v/>
      </c>
      <c r="I464" s="203" t="str">
        <f t="shared" si="72"/>
        <v/>
      </c>
      <c r="J464" s="205" t="str">
        <f t="shared" si="73"/>
        <v/>
      </c>
      <c r="K464" s="206">
        <v>9</v>
      </c>
      <c r="L464" s="202">
        <v>9</v>
      </c>
      <c r="M464" s="203">
        <f t="shared" si="74"/>
        <v>1</v>
      </c>
      <c r="N464" s="204">
        <v>0</v>
      </c>
      <c r="O464" s="202">
        <v>0</v>
      </c>
      <c r="P464" s="203" t="str">
        <f t="shared" si="75"/>
        <v/>
      </c>
      <c r="Q464" s="203" t="str">
        <f t="shared" si="76"/>
        <v/>
      </c>
      <c r="R464" s="203" t="str">
        <f t="shared" si="76"/>
        <v/>
      </c>
      <c r="S464" s="205" t="str">
        <f t="shared" si="77"/>
        <v/>
      </c>
    </row>
    <row r="465" spans="1:19" ht="15" thickTop="1" thickBot="1" x14ac:dyDescent="0.3">
      <c r="A465" s="207" t="s">
        <v>361</v>
      </c>
      <c r="B465" s="207">
        <v>9</v>
      </c>
      <c r="C465" s="172">
        <v>9</v>
      </c>
      <c r="D465" s="200">
        <f t="shared" si="70"/>
        <v>1</v>
      </c>
      <c r="E465" s="172">
        <v>0</v>
      </c>
      <c r="F465" s="172">
        <v>0</v>
      </c>
      <c r="G465" s="200" t="str">
        <f t="shared" si="71"/>
        <v/>
      </c>
      <c r="H465" s="200" t="str">
        <f t="shared" si="72"/>
        <v/>
      </c>
      <c r="I465" s="200" t="str">
        <f t="shared" si="72"/>
        <v/>
      </c>
      <c r="J465" s="200" t="str">
        <f t="shared" si="73"/>
        <v/>
      </c>
      <c r="K465" s="172">
        <v>9</v>
      </c>
      <c r="L465" s="172">
        <v>9</v>
      </c>
      <c r="M465" s="200">
        <f t="shared" si="74"/>
        <v>1</v>
      </c>
      <c r="N465" s="172">
        <v>0</v>
      </c>
      <c r="O465" s="172">
        <v>0</v>
      </c>
      <c r="P465" s="200" t="str">
        <f t="shared" si="75"/>
        <v/>
      </c>
      <c r="Q465" s="200" t="str">
        <f t="shared" si="76"/>
        <v/>
      </c>
      <c r="R465" s="200" t="str">
        <f t="shared" si="76"/>
        <v/>
      </c>
      <c r="S465" s="200" t="str">
        <f t="shared" si="77"/>
        <v/>
      </c>
    </row>
    <row r="466" spans="1:19" ht="16.5" thickTop="1" thickBot="1" x14ac:dyDescent="0.3">
      <c r="A466" s="201" t="s">
        <v>350</v>
      </c>
      <c r="B466" s="284">
        <v>7</v>
      </c>
      <c r="C466" s="202">
        <v>7</v>
      </c>
      <c r="D466" s="203">
        <f t="shared" si="70"/>
        <v>1</v>
      </c>
      <c r="E466" s="204">
        <v>0</v>
      </c>
      <c r="F466" s="202">
        <v>0</v>
      </c>
      <c r="G466" s="203" t="str">
        <f t="shared" si="71"/>
        <v/>
      </c>
      <c r="H466" s="203" t="str">
        <f t="shared" si="72"/>
        <v/>
      </c>
      <c r="I466" s="203" t="str">
        <f t="shared" si="72"/>
        <v/>
      </c>
      <c r="J466" s="205" t="str">
        <f t="shared" si="73"/>
        <v/>
      </c>
      <c r="K466" s="206">
        <v>93</v>
      </c>
      <c r="L466" s="202">
        <v>60</v>
      </c>
      <c r="M466" s="203">
        <f t="shared" si="74"/>
        <v>0.64516129032258063</v>
      </c>
      <c r="N466" s="204">
        <v>190</v>
      </c>
      <c r="O466" s="202">
        <v>78</v>
      </c>
      <c r="P466" s="203">
        <f t="shared" si="75"/>
        <v>0.41052631578947368</v>
      </c>
      <c r="Q466" s="203">
        <f t="shared" si="76"/>
        <v>-0.51052631578947372</v>
      </c>
      <c r="R466" s="203">
        <f t="shared" si="76"/>
        <v>-0.23076923076923073</v>
      </c>
      <c r="S466" s="205">
        <f t="shared" si="77"/>
        <v>0.23463497453310694</v>
      </c>
    </row>
    <row r="467" spans="1:19" ht="14.25" thickTop="1" x14ac:dyDescent="0.25">
      <c r="A467" s="207" t="s">
        <v>361</v>
      </c>
      <c r="B467" s="207">
        <v>7</v>
      </c>
      <c r="C467" s="172">
        <v>7</v>
      </c>
      <c r="D467" s="200">
        <f t="shared" si="70"/>
        <v>1</v>
      </c>
      <c r="E467" s="172">
        <v>0</v>
      </c>
      <c r="F467" s="172">
        <v>0</v>
      </c>
      <c r="G467" s="200" t="str">
        <f t="shared" si="71"/>
        <v/>
      </c>
      <c r="H467" s="200" t="str">
        <f t="shared" si="72"/>
        <v/>
      </c>
      <c r="I467" s="200" t="str">
        <f t="shared" si="72"/>
        <v/>
      </c>
      <c r="J467" s="200" t="str">
        <f t="shared" si="73"/>
        <v/>
      </c>
      <c r="K467" s="172">
        <v>93</v>
      </c>
      <c r="L467" s="172">
        <v>60</v>
      </c>
      <c r="M467" s="200">
        <f t="shared" si="74"/>
        <v>0.64516129032258063</v>
      </c>
      <c r="N467" s="172">
        <v>171</v>
      </c>
      <c r="O467" s="172">
        <v>73</v>
      </c>
      <c r="P467" s="200">
        <f t="shared" si="75"/>
        <v>0.42690058479532161</v>
      </c>
      <c r="Q467" s="200">
        <f t="shared" si="76"/>
        <v>-0.45614035087719296</v>
      </c>
      <c r="R467" s="200">
        <f t="shared" si="76"/>
        <v>-0.17808219178082196</v>
      </c>
      <c r="S467" s="200">
        <f t="shared" si="77"/>
        <v>0.21826070552725901</v>
      </c>
    </row>
    <row r="468" spans="1:19" ht="14.25" thickBot="1" x14ac:dyDescent="0.3">
      <c r="A468" s="207" t="s">
        <v>362</v>
      </c>
      <c r="B468" s="207">
        <v>0</v>
      </c>
      <c r="C468" s="172">
        <v>0</v>
      </c>
      <c r="D468" s="200" t="str">
        <f t="shared" si="70"/>
        <v/>
      </c>
      <c r="E468" s="172">
        <v>0</v>
      </c>
      <c r="F468" s="172">
        <v>0</v>
      </c>
      <c r="G468" s="200" t="str">
        <f t="shared" si="71"/>
        <v/>
      </c>
      <c r="H468" s="200" t="str">
        <f t="shared" si="72"/>
        <v/>
      </c>
      <c r="I468" s="200" t="str">
        <f t="shared" si="72"/>
        <v/>
      </c>
      <c r="J468" s="200" t="str">
        <f t="shared" si="73"/>
        <v/>
      </c>
      <c r="K468" s="172">
        <v>0</v>
      </c>
      <c r="L468" s="172">
        <v>0</v>
      </c>
      <c r="M468" s="200" t="str">
        <f t="shared" si="74"/>
        <v/>
      </c>
      <c r="N468" s="172">
        <v>19</v>
      </c>
      <c r="O468" s="172">
        <v>5</v>
      </c>
      <c r="P468" s="200">
        <f t="shared" si="75"/>
        <v>0.26315789473684209</v>
      </c>
      <c r="Q468" s="200">
        <f t="shared" si="76"/>
        <v>-1</v>
      </c>
      <c r="R468" s="200">
        <f t="shared" si="76"/>
        <v>-1</v>
      </c>
      <c r="S468" s="200" t="str">
        <f t="shared" si="77"/>
        <v/>
      </c>
    </row>
    <row r="469" spans="1:19" ht="16.5" thickTop="1" thickBot="1" x14ac:dyDescent="0.3">
      <c r="A469" s="201" t="s">
        <v>526</v>
      </c>
      <c r="B469" s="284">
        <v>0</v>
      </c>
      <c r="C469" s="202">
        <v>0</v>
      </c>
      <c r="D469" s="203" t="str">
        <f t="shared" si="70"/>
        <v/>
      </c>
      <c r="E469" s="204">
        <v>0</v>
      </c>
      <c r="F469" s="202">
        <v>0</v>
      </c>
      <c r="G469" s="203" t="str">
        <f t="shared" si="71"/>
        <v/>
      </c>
      <c r="H469" s="203" t="str">
        <f t="shared" si="72"/>
        <v/>
      </c>
      <c r="I469" s="203" t="str">
        <f t="shared" si="72"/>
        <v/>
      </c>
      <c r="J469" s="205" t="str">
        <f t="shared" si="73"/>
        <v/>
      </c>
      <c r="K469" s="206">
        <v>19</v>
      </c>
      <c r="L469" s="202">
        <v>1</v>
      </c>
      <c r="M469" s="203">
        <f t="shared" si="74"/>
        <v>5.2631578947368418E-2</v>
      </c>
      <c r="N469" s="204">
        <v>19</v>
      </c>
      <c r="O469" s="202">
        <v>18</v>
      </c>
      <c r="P469" s="203">
        <f t="shared" si="75"/>
        <v>0.94736842105263153</v>
      </c>
      <c r="Q469" s="203">
        <f t="shared" si="76"/>
        <v>0</v>
      </c>
      <c r="R469" s="203">
        <f t="shared" si="76"/>
        <v>-0.94444444444444442</v>
      </c>
      <c r="S469" s="205">
        <f t="shared" si="77"/>
        <v>-0.89473684210526305</v>
      </c>
    </row>
    <row r="470" spans="1:19" ht="14.25" thickTop="1" x14ac:dyDescent="0.25">
      <c r="A470" s="207" t="s">
        <v>361</v>
      </c>
      <c r="B470" s="207">
        <v>0</v>
      </c>
      <c r="C470" s="172">
        <v>0</v>
      </c>
      <c r="D470" s="200" t="str">
        <f t="shared" si="70"/>
        <v/>
      </c>
      <c r="E470" s="172">
        <v>0</v>
      </c>
      <c r="F470" s="172">
        <v>0</v>
      </c>
      <c r="G470" s="200" t="str">
        <f t="shared" si="71"/>
        <v/>
      </c>
      <c r="H470" s="200" t="str">
        <f t="shared" si="72"/>
        <v/>
      </c>
      <c r="I470" s="200" t="str">
        <f t="shared" si="72"/>
        <v/>
      </c>
      <c r="J470" s="200" t="str">
        <f t="shared" si="73"/>
        <v/>
      </c>
      <c r="K470" s="172">
        <v>19</v>
      </c>
      <c r="L470" s="172">
        <v>1</v>
      </c>
      <c r="M470" s="200">
        <f t="shared" si="74"/>
        <v>5.2631578947368418E-2</v>
      </c>
      <c r="N470" s="172">
        <v>0</v>
      </c>
      <c r="O470" s="172">
        <v>0</v>
      </c>
      <c r="P470" s="200" t="str">
        <f t="shared" si="75"/>
        <v/>
      </c>
      <c r="Q470" s="200" t="str">
        <f t="shared" si="76"/>
        <v/>
      </c>
      <c r="R470" s="200" t="str">
        <f t="shared" si="76"/>
        <v/>
      </c>
      <c r="S470" s="200" t="str">
        <f t="shared" si="77"/>
        <v/>
      </c>
    </row>
    <row r="471" spans="1:19" ht="14.25" thickBot="1" x14ac:dyDescent="0.3">
      <c r="A471" s="207" t="s">
        <v>362</v>
      </c>
      <c r="B471" s="207">
        <v>0</v>
      </c>
      <c r="C471" s="172">
        <v>0</v>
      </c>
      <c r="D471" s="200" t="str">
        <f t="shared" si="70"/>
        <v/>
      </c>
      <c r="E471" s="172">
        <v>0</v>
      </c>
      <c r="F471" s="172">
        <v>0</v>
      </c>
      <c r="G471" s="200" t="str">
        <f t="shared" si="71"/>
        <v/>
      </c>
      <c r="H471" s="200" t="str">
        <f t="shared" si="72"/>
        <v/>
      </c>
      <c r="I471" s="200" t="str">
        <f t="shared" si="72"/>
        <v/>
      </c>
      <c r="J471" s="200" t="str">
        <f t="shared" si="73"/>
        <v/>
      </c>
      <c r="K471" s="172">
        <v>0</v>
      </c>
      <c r="L471" s="172">
        <v>0</v>
      </c>
      <c r="M471" s="200" t="str">
        <f t="shared" si="74"/>
        <v/>
      </c>
      <c r="N471" s="172">
        <v>19</v>
      </c>
      <c r="O471" s="172">
        <v>18</v>
      </c>
      <c r="P471" s="200">
        <f t="shared" si="75"/>
        <v>0.94736842105263153</v>
      </c>
      <c r="Q471" s="200">
        <f t="shared" si="76"/>
        <v>-1</v>
      </c>
      <c r="R471" s="200">
        <f t="shared" si="76"/>
        <v>-1</v>
      </c>
      <c r="S471" s="200" t="str">
        <f t="shared" si="77"/>
        <v/>
      </c>
    </row>
    <row r="472" spans="1:19" ht="16.5" thickTop="1" thickBot="1" x14ac:dyDescent="0.3">
      <c r="A472" s="201" t="s">
        <v>491</v>
      </c>
      <c r="B472" s="284">
        <v>0</v>
      </c>
      <c r="C472" s="202">
        <v>0</v>
      </c>
      <c r="D472" s="203" t="str">
        <f t="shared" si="70"/>
        <v/>
      </c>
      <c r="E472" s="204">
        <v>0</v>
      </c>
      <c r="F472" s="202">
        <v>0</v>
      </c>
      <c r="G472" s="203" t="str">
        <f t="shared" si="71"/>
        <v/>
      </c>
      <c r="H472" s="203" t="str">
        <f t="shared" si="72"/>
        <v/>
      </c>
      <c r="I472" s="203" t="str">
        <f t="shared" si="72"/>
        <v/>
      </c>
      <c r="J472" s="205" t="str">
        <f t="shared" si="73"/>
        <v/>
      </c>
      <c r="K472" s="206">
        <v>38</v>
      </c>
      <c r="L472" s="202">
        <v>0</v>
      </c>
      <c r="M472" s="203">
        <f t="shared" si="74"/>
        <v>0</v>
      </c>
      <c r="N472" s="204">
        <v>133</v>
      </c>
      <c r="O472" s="202">
        <v>0</v>
      </c>
      <c r="P472" s="203">
        <f t="shared" si="75"/>
        <v>0</v>
      </c>
      <c r="Q472" s="203">
        <f t="shared" si="76"/>
        <v>-0.7142857142857143</v>
      </c>
      <c r="R472" s="203" t="str">
        <f t="shared" si="76"/>
        <v/>
      </c>
      <c r="S472" s="205">
        <f t="shared" si="77"/>
        <v>0</v>
      </c>
    </row>
    <row r="473" spans="1:19" ht="15" thickTop="1" thickBot="1" x14ac:dyDescent="0.3">
      <c r="A473" s="207" t="s">
        <v>361</v>
      </c>
      <c r="B473" s="207">
        <v>0</v>
      </c>
      <c r="C473" s="172">
        <v>0</v>
      </c>
      <c r="D473" s="200" t="str">
        <f t="shared" si="70"/>
        <v/>
      </c>
      <c r="E473" s="172">
        <v>0</v>
      </c>
      <c r="F473" s="172">
        <v>0</v>
      </c>
      <c r="G473" s="200" t="str">
        <f t="shared" si="71"/>
        <v/>
      </c>
      <c r="H473" s="200" t="str">
        <f t="shared" si="72"/>
        <v/>
      </c>
      <c r="I473" s="200" t="str">
        <f t="shared" si="72"/>
        <v/>
      </c>
      <c r="J473" s="200" t="str">
        <f t="shared" si="73"/>
        <v/>
      </c>
      <c r="K473" s="172">
        <v>38</v>
      </c>
      <c r="L473" s="172">
        <v>0</v>
      </c>
      <c r="M473" s="200">
        <f t="shared" si="74"/>
        <v>0</v>
      </c>
      <c r="N473" s="172">
        <v>133</v>
      </c>
      <c r="O473" s="172">
        <v>0</v>
      </c>
      <c r="P473" s="200">
        <f t="shared" si="75"/>
        <v>0</v>
      </c>
      <c r="Q473" s="200">
        <f t="shared" si="76"/>
        <v>-0.7142857142857143</v>
      </c>
      <c r="R473" s="200" t="str">
        <f t="shared" si="76"/>
        <v/>
      </c>
      <c r="S473" s="200">
        <f t="shared" si="77"/>
        <v>0</v>
      </c>
    </row>
    <row r="474" spans="1:19" ht="16.5" thickTop="1" thickBot="1" x14ac:dyDescent="0.3">
      <c r="A474" s="201" t="s">
        <v>479</v>
      </c>
      <c r="B474" s="284">
        <v>0</v>
      </c>
      <c r="C474" s="202">
        <v>0</v>
      </c>
      <c r="D474" s="203" t="str">
        <f t="shared" si="70"/>
        <v/>
      </c>
      <c r="E474" s="204">
        <v>0</v>
      </c>
      <c r="F474" s="202">
        <v>0</v>
      </c>
      <c r="G474" s="203" t="str">
        <f t="shared" si="71"/>
        <v/>
      </c>
      <c r="H474" s="203" t="str">
        <f t="shared" si="72"/>
        <v/>
      </c>
      <c r="I474" s="203" t="str">
        <f t="shared" si="72"/>
        <v/>
      </c>
      <c r="J474" s="205" t="str">
        <f t="shared" si="73"/>
        <v/>
      </c>
      <c r="K474" s="206">
        <v>0</v>
      </c>
      <c r="L474" s="202">
        <v>0</v>
      </c>
      <c r="M474" s="203" t="str">
        <f t="shared" si="74"/>
        <v/>
      </c>
      <c r="N474" s="204">
        <v>57</v>
      </c>
      <c r="O474" s="202">
        <v>28</v>
      </c>
      <c r="P474" s="203">
        <f t="shared" si="75"/>
        <v>0.49122807017543857</v>
      </c>
      <c r="Q474" s="203">
        <f t="shared" si="76"/>
        <v>-1</v>
      </c>
      <c r="R474" s="203">
        <f t="shared" si="76"/>
        <v>-1</v>
      </c>
      <c r="S474" s="205" t="str">
        <f t="shared" si="77"/>
        <v/>
      </c>
    </row>
    <row r="475" spans="1:19" ht="15" thickTop="1" thickBot="1" x14ac:dyDescent="0.3">
      <c r="A475" s="207" t="s">
        <v>362</v>
      </c>
      <c r="B475" s="207">
        <v>0</v>
      </c>
      <c r="C475" s="172">
        <v>0</v>
      </c>
      <c r="D475" s="200" t="str">
        <f t="shared" si="70"/>
        <v/>
      </c>
      <c r="E475" s="172">
        <v>0</v>
      </c>
      <c r="F475" s="172">
        <v>0</v>
      </c>
      <c r="G475" s="200" t="str">
        <f t="shared" si="71"/>
        <v/>
      </c>
      <c r="H475" s="200" t="str">
        <f t="shared" si="72"/>
        <v/>
      </c>
      <c r="I475" s="200" t="str">
        <f t="shared" si="72"/>
        <v/>
      </c>
      <c r="J475" s="200" t="str">
        <f t="shared" si="73"/>
        <v/>
      </c>
      <c r="K475" s="172">
        <v>0</v>
      </c>
      <c r="L475" s="172">
        <v>0</v>
      </c>
      <c r="M475" s="200" t="str">
        <f t="shared" si="74"/>
        <v/>
      </c>
      <c r="N475" s="172">
        <v>57</v>
      </c>
      <c r="O475" s="172">
        <v>28</v>
      </c>
      <c r="P475" s="200">
        <f t="shared" si="75"/>
        <v>0.49122807017543857</v>
      </c>
      <c r="Q475" s="200">
        <f t="shared" si="76"/>
        <v>-1</v>
      </c>
      <c r="R475" s="200">
        <f t="shared" si="76"/>
        <v>-1</v>
      </c>
      <c r="S475" s="200" t="str">
        <f t="shared" si="77"/>
        <v/>
      </c>
    </row>
    <row r="476" spans="1:19" ht="16.5" thickTop="1" thickBot="1" x14ac:dyDescent="0.3">
      <c r="A476" s="201" t="s">
        <v>531</v>
      </c>
      <c r="B476" s="284">
        <v>0</v>
      </c>
      <c r="C476" s="202">
        <v>0</v>
      </c>
      <c r="D476" s="203" t="str">
        <f t="shared" si="70"/>
        <v/>
      </c>
      <c r="E476" s="204">
        <v>0</v>
      </c>
      <c r="F476" s="202">
        <v>0</v>
      </c>
      <c r="G476" s="203" t="str">
        <f t="shared" si="71"/>
        <v/>
      </c>
      <c r="H476" s="203" t="str">
        <f t="shared" si="72"/>
        <v/>
      </c>
      <c r="I476" s="203" t="str">
        <f t="shared" si="72"/>
        <v/>
      </c>
      <c r="J476" s="205" t="str">
        <f t="shared" si="73"/>
        <v/>
      </c>
      <c r="K476" s="206">
        <v>42</v>
      </c>
      <c r="L476" s="202">
        <v>6</v>
      </c>
      <c r="M476" s="203">
        <f t="shared" si="74"/>
        <v>0.14285714285714285</v>
      </c>
      <c r="N476" s="204">
        <v>0</v>
      </c>
      <c r="O476" s="202">
        <v>0</v>
      </c>
      <c r="P476" s="203" t="str">
        <f t="shared" si="75"/>
        <v/>
      </c>
      <c r="Q476" s="203" t="str">
        <f t="shared" si="76"/>
        <v/>
      </c>
      <c r="R476" s="203" t="str">
        <f t="shared" si="76"/>
        <v/>
      </c>
      <c r="S476" s="205" t="str">
        <f t="shared" si="77"/>
        <v/>
      </c>
    </row>
    <row r="477" spans="1:19" ht="15" thickTop="1" thickBot="1" x14ac:dyDescent="0.3">
      <c r="A477" s="207" t="s">
        <v>361</v>
      </c>
      <c r="B477" s="207">
        <v>0</v>
      </c>
      <c r="C477" s="172">
        <v>0</v>
      </c>
      <c r="D477" s="200" t="str">
        <f t="shared" si="70"/>
        <v/>
      </c>
      <c r="E477" s="172">
        <v>0</v>
      </c>
      <c r="F477" s="172">
        <v>0</v>
      </c>
      <c r="G477" s="200" t="str">
        <f t="shared" si="71"/>
        <v/>
      </c>
      <c r="H477" s="200" t="str">
        <f t="shared" si="72"/>
        <v/>
      </c>
      <c r="I477" s="200" t="str">
        <f t="shared" si="72"/>
        <v/>
      </c>
      <c r="J477" s="200" t="str">
        <f t="shared" si="73"/>
        <v/>
      </c>
      <c r="K477" s="172">
        <v>42</v>
      </c>
      <c r="L477" s="172">
        <v>6</v>
      </c>
      <c r="M477" s="200">
        <f t="shared" si="74"/>
        <v>0.14285714285714285</v>
      </c>
      <c r="N477" s="172">
        <v>0</v>
      </c>
      <c r="O477" s="172">
        <v>0</v>
      </c>
      <c r="P477" s="200" t="str">
        <f t="shared" si="75"/>
        <v/>
      </c>
      <c r="Q477" s="200" t="str">
        <f t="shared" si="76"/>
        <v/>
      </c>
      <c r="R477" s="200" t="str">
        <f t="shared" si="76"/>
        <v/>
      </c>
      <c r="S477" s="200" t="str">
        <f t="shared" si="77"/>
        <v/>
      </c>
    </row>
    <row r="478" spans="1:19" ht="16.5" thickTop="1" thickBot="1" x14ac:dyDescent="0.3">
      <c r="A478" s="201" t="s">
        <v>393</v>
      </c>
      <c r="B478" s="284">
        <v>0</v>
      </c>
      <c r="C478" s="202">
        <v>0</v>
      </c>
      <c r="D478" s="203" t="str">
        <f t="shared" si="70"/>
        <v/>
      </c>
      <c r="E478" s="204">
        <v>42</v>
      </c>
      <c r="F478" s="202">
        <v>33</v>
      </c>
      <c r="G478" s="203">
        <f t="shared" si="71"/>
        <v>0.7857142857142857</v>
      </c>
      <c r="H478" s="203">
        <f t="shared" si="72"/>
        <v>-1</v>
      </c>
      <c r="I478" s="203">
        <f t="shared" si="72"/>
        <v>-1</v>
      </c>
      <c r="J478" s="205" t="str">
        <f t="shared" si="73"/>
        <v/>
      </c>
      <c r="K478" s="206">
        <v>60</v>
      </c>
      <c r="L478" s="202">
        <v>48</v>
      </c>
      <c r="M478" s="203">
        <f t="shared" si="74"/>
        <v>0.8</v>
      </c>
      <c r="N478" s="204">
        <v>319</v>
      </c>
      <c r="O478" s="202">
        <v>246</v>
      </c>
      <c r="P478" s="203">
        <f t="shared" si="75"/>
        <v>0.7711598746081505</v>
      </c>
      <c r="Q478" s="203">
        <f t="shared" si="76"/>
        <v>-0.81191222570532917</v>
      </c>
      <c r="R478" s="203">
        <f t="shared" si="76"/>
        <v>-0.80487804878048785</v>
      </c>
      <c r="S478" s="205">
        <f t="shared" si="77"/>
        <v>2.8840125391849547E-2</v>
      </c>
    </row>
    <row r="479" spans="1:19" ht="14.25" thickTop="1" x14ac:dyDescent="0.25">
      <c r="A479" s="207" t="s">
        <v>360</v>
      </c>
      <c r="B479" s="207">
        <v>0</v>
      </c>
      <c r="C479" s="172">
        <v>0</v>
      </c>
      <c r="D479" s="200" t="str">
        <f t="shared" si="70"/>
        <v/>
      </c>
      <c r="E479" s="172">
        <v>42</v>
      </c>
      <c r="F479" s="172">
        <v>33</v>
      </c>
      <c r="G479" s="200">
        <f t="shared" si="71"/>
        <v>0.7857142857142857</v>
      </c>
      <c r="H479" s="200">
        <f t="shared" si="72"/>
        <v>-1</v>
      </c>
      <c r="I479" s="200">
        <f t="shared" si="72"/>
        <v>-1</v>
      </c>
      <c r="J479" s="200" t="str">
        <f t="shared" si="73"/>
        <v/>
      </c>
      <c r="K479" s="172">
        <v>41</v>
      </c>
      <c r="L479" s="172">
        <v>29</v>
      </c>
      <c r="M479" s="200">
        <f t="shared" si="74"/>
        <v>0.70731707317073167</v>
      </c>
      <c r="N479" s="172">
        <v>319</v>
      </c>
      <c r="O479" s="172">
        <v>246</v>
      </c>
      <c r="P479" s="200">
        <f t="shared" si="75"/>
        <v>0.7711598746081505</v>
      </c>
      <c r="Q479" s="200">
        <f t="shared" si="76"/>
        <v>-0.87147335423197492</v>
      </c>
      <c r="R479" s="200">
        <f t="shared" si="76"/>
        <v>-0.88211382113821135</v>
      </c>
      <c r="S479" s="200">
        <f t="shared" si="77"/>
        <v>-6.3842801437418828E-2</v>
      </c>
    </row>
    <row r="480" spans="1:19" ht="14.25" thickBot="1" x14ac:dyDescent="0.3">
      <c r="A480" s="207" t="s">
        <v>361</v>
      </c>
      <c r="B480" s="207">
        <v>0</v>
      </c>
      <c r="C480" s="172">
        <v>0</v>
      </c>
      <c r="D480" s="200" t="str">
        <f t="shared" si="70"/>
        <v/>
      </c>
      <c r="E480" s="172">
        <v>0</v>
      </c>
      <c r="F480" s="172">
        <v>0</v>
      </c>
      <c r="G480" s="200" t="str">
        <f t="shared" si="71"/>
        <v/>
      </c>
      <c r="H480" s="200" t="str">
        <f t="shared" si="72"/>
        <v/>
      </c>
      <c r="I480" s="200" t="str">
        <f t="shared" si="72"/>
        <v/>
      </c>
      <c r="J480" s="200" t="str">
        <f t="shared" si="73"/>
        <v/>
      </c>
      <c r="K480" s="172">
        <v>19</v>
      </c>
      <c r="L480" s="172">
        <v>19</v>
      </c>
      <c r="M480" s="200">
        <f t="shared" si="74"/>
        <v>1</v>
      </c>
      <c r="N480" s="172">
        <v>0</v>
      </c>
      <c r="O480" s="172">
        <v>0</v>
      </c>
      <c r="P480" s="200" t="str">
        <f t="shared" si="75"/>
        <v/>
      </c>
      <c r="Q480" s="200" t="str">
        <f t="shared" si="76"/>
        <v/>
      </c>
      <c r="R480" s="200" t="str">
        <f t="shared" si="76"/>
        <v/>
      </c>
      <c r="S480" s="200" t="str">
        <f t="shared" si="77"/>
        <v/>
      </c>
    </row>
    <row r="481" spans="1:19" ht="16.5" thickTop="1" thickBot="1" x14ac:dyDescent="0.3">
      <c r="A481" s="201" t="s">
        <v>545</v>
      </c>
      <c r="B481" s="284">
        <v>0</v>
      </c>
      <c r="C481" s="202">
        <v>0</v>
      </c>
      <c r="D481" s="203" t="str">
        <f t="shared" si="70"/>
        <v/>
      </c>
      <c r="E481" s="204">
        <v>0</v>
      </c>
      <c r="F481" s="202">
        <v>0</v>
      </c>
      <c r="G481" s="203" t="str">
        <f t="shared" si="71"/>
        <v/>
      </c>
      <c r="H481" s="203" t="str">
        <f t="shared" si="72"/>
        <v/>
      </c>
      <c r="I481" s="203" t="str">
        <f t="shared" si="72"/>
        <v/>
      </c>
      <c r="J481" s="205" t="str">
        <f t="shared" si="73"/>
        <v/>
      </c>
      <c r="K481" s="206">
        <v>0</v>
      </c>
      <c r="L481" s="202">
        <v>0</v>
      </c>
      <c r="M481" s="203" t="str">
        <f t="shared" si="74"/>
        <v/>
      </c>
      <c r="N481" s="204">
        <v>49</v>
      </c>
      <c r="O481" s="202">
        <v>15</v>
      </c>
      <c r="P481" s="203">
        <f t="shared" si="75"/>
        <v>0.30612244897959184</v>
      </c>
      <c r="Q481" s="203">
        <f t="shared" si="76"/>
        <v>-1</v>
      </c>
      <c r="R481" s="203">
        <f t="shared" si="76"/>
        <v>-1</v>
      </c>
      <c r="S481" s="205" t="str">
        <f t="shared" si="77"/>
        <v/>
      </c>
    </row>
    <row r="482" spans="1:19" ht="15" thickTop="1" thickBot="1" x14ac:dyDescent="0.3">
      <c r="A482" s="207" t="s">
        <v>361</v>
      </c>
      <c r="B482" s="207">
        <v>0</v>
      </c>
      <c r="C482" s="172">
        <v>0</v>
      </c>
      <c r="D482" s="200" t="str">
        <f t="shared" si="70"/>
        <v/>
      </c>
      <c r="E482" s="172">
        <v>0</v>
      </c>
      <c r="F482" s="172">
        <v>0</v>
      </c>
      <c r="G482" s="200" t="str">
        <f t="shared" si="71"/>
        <v/>
      </c>
      <c r="H482" s="200" t="str">
        <f t="shared" si="72"/>
        <v/>
      </c>
      <c r="I482" s="200" t="str">
        <f t="shared" si="72"/>
        <v/>
      </c>
      <c r="J482" s="200" t="str">
        <f t="shared" si="73"/>
        <v/>
      </c>
      <c r="K482" s="172">
        <v>0</v>
      </c>
      <c r="L482" s="172">
        <v>0</v>
      </c>
      <c r="M482" s="200" t="str">
        <f t="shared" si="74"/>
        <v/>
      </c>
      <c r="N482" s="172">
        <v>49</v>
      </c>
      <c r="O482" s="172">
        <v>15</v>
      </c>
      <c r="P482" s="200">
        <f t="shared" si="75"/>
        <v>0.30612244897959184</v>
      </c>
      <c r="Q482" s="200">
        <f t="shared" si="76"/>
        <v>-1</v>
      </c>
      <c r="R482" s="200">
        <f t="shared" si="76"/>
        <v>-1</v>
      </c>
      <c r="S482" s="200" t="str">
        <f t="shared" si="77"/>
        <v/>
      </c>
    </row>
    <row r="483" spans="1:19" ht="16.5" thickTop="1" thickBot="1" x14ac:dyDescent="0.3">
      <c r="A483" s="201" t="s">
        <v>501</v>
      </c>
      <c r="B483" s="284">
        <v>0</v>
      </c>
      <c r="C483" s="202">
        <v>0</v>
      </c>
      <c r="D483" s="203" t="str">
        <f t="shared" si="70"/>
        <v/>
      </c>
      <c r="E483" s="204">
        <v>0</v>
      </c>
      <c r="F483" s="202">
        <v>0</v>
      </c>
      <c r="G483" s="203" t="str">
        <f t="shared" si="71"/>
        <v/>
      </c>
      <c r="H483" s="203" t="str">
        <f t="shared" si="72"/>
        <v/>
      </c>
      <c r="I483" s="203" t="str">
        <f t="shared" si="72"/>
        <v/>
      </c>
      <c r="J483" s="205" t="str">
        <f t="shared" si="73"/>
        <v/>
      </c>
      <c r="K483" s="206">
        <v>0</v>
      </c>
      <c r="L483" s="202">
        <v>0</v>
      </c>
      <c r="M483" s="203" t="str">
        <f t="shared" si="74"/>
        <v/>
      </c>
      <c r="N483" s="204">
        <v>98</v>
      </c>
      <c r="O483" s="202">
        <v>76</v>
      </c>
      <c r="P483" s="203">
        <f t="shared" si="75"/>
        <v>0.77551020408163263</v>
      </c>
      <c r="Q483" s="203">
        <f t="shared" si="76"/>
        <v>-1</v>
      </c>
      <c r="R483" s="203">
        <f t="shared" si="76"/>
        <v>-1</v>
      </c>
      <c r="S483" s="205" t="str">
        <f t="shared" si="77"/>
        <v/>
      </c>
    </row>
    <row r="484" spans="1:19" ht="15" thickTop="1" thickBot="1" x14ac:dyDescent="0.3">
      <c r="A484" s="207" t="s">
        <v>359</v>
      </c>
      <c r="B484" s="207">
        <v>0</v>
      </c>
      <c r="C484" s="172">
        <v>0</v>
      </c>
      <c r="D484" s="200" t="str">
        <f t="shared" si="70"/>
        <v/>
      </c>
      <c r="E484" s="172">
        <v>0</v>
      </c>
      <c r="F484" s="172">
        <v>0</v>
      </c>
      <c r="G484" s="200" t="str">
        <f t="shared" si="71"/>
        <v/>
      </c>
      <c r="H484" s="200" t="str">
        <f t="shared" si="72"/>
        <v/>
      </c>
      <c r="I484" s="200" t="str">
        <f t="shared" si="72"/>
        <v/>
      </c>
      <c r="J484" s="200" t="str">
        <f t="shared" si="73"/>
        <v/>
      </c>
      <c r="K484" s="172">
        <v>0</v>
      </c>
      <c r="L484" s="172">
        <v>0</v>
      </c>
      <c r="M484" s="200" t="str">
        <f t="shared" si="74"/>
        <v/>
      </c>
      <c r="N484" s="172">
        <v>98</v>
      </c>
      <c r="O484" s="172">
        <v>76</v>
      </c>
      <c r="P484" s="200">
        <f t="shared" si="75"/>
        <v>0.77551020408163263</v>
      </c>
      <c r="Q484" s="200">
        <f t="shared" si="76"/>
        <v>-1</v>
      </c>
      <c r="R484" s="200">
        <f t="shared" si="76"/>
        <v>-1</v>
      </c>
      <c r="S484" s="200" t="str">
        <f t="shared" si="77"/>
        <v/>
      </c>
    </row>
    <row r="485" spans="1:19" ht="16.5" thickTop="1" thickBot="1" x14ac:dyDescent="0.3">
      <c r="A485" s="201" t="s">
        <v>502</v>
      </c>
      <c r="B485" s="284">
        <v>0</v>
      </c>
      <c r="C485" s="202">
        <v>0</v>
      </c>
      <c r="D485" s="203" t="str">
        <f t="shared" si="70"/>
        <v/>
      </c>
      <c r="E485" s="204">
        <v>0</v>
      </c>
      <c r="F485" s="202">
        <v>0</v>
      </c>
      <c r="G485" s="203" t="str">
        <f t="shared" si="71"/>
        <v/>
      </c>
      <c r="H485" s="203" t="str">
        <f t="shared" si="72"/>
        <v/>
      </c>
      <c r="I485" s="203" t="str">
        <f t="shared" si="72"/>
        <v/>
      </c>
      <c r="J485" s="205" t="str">
        <f t="shared" si="73"/>
        <v/>
      </c>
      <c r="K485" s="206">
        <v>0</v>
      </c>
      <c r="L485" s="202">
        <v>0</v>
      </c>
      <c r="M485" s="203" t="str">
        <f t="shared" si="74"/>
        <v/>
      </c>
      <c r="N485" s="204">
        <v>98</v>
      </c>
      <c r="O485" s="202">
        <v>0</v>
      </c>
      <c r="P485" s="203">
        <f t="shared" si="75"/>
        <v>0</v>
      </c>
      <c r="Q485" s="203">
        <f t="shared" si="76"/>
        <v>-1</v>
      </c>
      <c r="R485" s="203" t="str">
        <f t="shared" si="76"/>
        <v/>
      </c>
      <c r="S485" s="205" t="str">
        <f t="shared" si="77"/>
        <v/>
      </c>
    </row>
    <row r="486" spans="1:19" ht="15" thickTop="1" thickBot="1" x14ac:dyDescent="0.3">
      <c r="A486" s="207" t="s">
        <v>359</v>
      </c>
      <c r="B486" s="207">
        <v>0</v>
      </c>
      <c r="C486" s="172">
        <v>0</v>
      </c>
      <c r="D486" s="200" t="str">
        <f t="shared" si="70"/>
        <v/>
      </c>
      <c r="E486" s="172">
        <v>0</v>
      </c>
      <c r="F486" s="172">
        <v>0</v>
      </c>
      <c r="G486" s="200" t="str">
        <f t="shared" si="71"/>
        <v/>
      </c>
      <c r="H486" s="200" t="str">
        <f t="shared" si="72"/>
        <v/>
      </c>
      <c r="I486" s="200" t="str">
        <f t="shared" si="72"/>
        <v/>
      </c>
      <c r="J486" s="200" t="str">
        <f t="shared" si="73"/>
        <v/>
      </c>
      <c r="K486" s="172">
        <v>0</v>
      </c>
      <c r="L486" s="172">
        <v>0</v>
      </c>
      <c r="M486" s="200" t="str">
        <f t="shared" si="74"/>
        <v/>
      </c>
      <c r="N486" s="172">
        <v>98</v>
      </c>
      <c r="O486" s="172">
        <v>0</v>
      </c>
      <c r="P486" s="200">
        <f t="shared" si="75"/>
        <v>0</v>
      </c>
      <c r="Q486" s="200">
        <f t="shared" si="76"/>
        <v>-1</v>
      </c>
      <c r="R486" s="200" t="str">
        <f t="shared" si="76"/>
        <v/>
      </c>
      <c r="S486" s="200" t="str">
        <f t="shared" si="77"/>
        <v/>
      </c>
    </row>
    <row r="487" spans="1:19" ht="16.5" thickTop="1" thickBot="1" x14ac:dyDescent="0.3">
      <c r="A487" s="201" t="s">
        <v>496</v>
      </c>
      <c r="B487" s="284">
        <v>0</v>
      </c>
      <c r="C487" s="202">
        <v>0</v>
      </c>
      <c r="D487" s="203" t="str">
        <f t="shared" si="70"/>
        <v/>
      </c>
      <c r="E487" s="204">
        <v>0</v>
      </c>
      <c r="F487" s="202">
        <v>0</v>
      </c>
      <c r="G487" s="203" t="str">
        <f t="shared" si="71"/>
        <v/>
      </c>
      <c r="H487" s="203" t="str">
        <f t="shared" si="72"/>
        <v/>
      </c>
      <c r="I487" s="203" t="str">
        <f t="shared" si="72"/>
        <v/>
      </c>
      <c r="J487" s="205" t="str">
        <f t="shared" si="73"/>
        <v/>
      </c>
      <c r="K487" s="206">
        <v>6948</v>
      </c>
      <c r="L487" s="202">
        <v>5351</v>
      </c>
      <c r="M487" s="203">
        <f t="shared" si="74"/>
        <v>0.77014968336211864</v>
      </c>
      <c r="N487" s="204">
        <v>100</v>
      </c>
      <c r="O487" s="202">
        <v>0</v>
      </c>
      <c r="P487" s="203">
        <f t="shared" si="75"/>
        <v>0</v>
      </c>
      <c r="Q487" s="203">
        <f t="shared" si="76"/>
        <v>68.48</v>
      </c>
      <c r="R487" s="203" t="str">
        <f t="shared" si="76"/>
        <v/>
      </c>
      <c r="S487" s="205">
        <f t="shared" si="77"/>
        <v>0.77014968336211864</v>
      </c>
    </row>
    <row r="488" spans="1:19" ht="14.25" thickTop="1" x14ac:dyDescent="0.25">
      <c r="A488" s="207" t="s">
        <v>359</v>
      </c>
      <c r="B488" s="207">
        <v>0</v>
      </c>
      <c r="C488" s="172">
        <v>0</v>
      </c>
      <c r="D488" s="200" t="str">
        <f t="shared" si="70"/>
        <v/>
      </c>
      <c r="E488" s="172">
        <v>0</v>
      </c>
      <c r="F488" s="172">
        <v>0</v>
      </c>
      <c r="G488" s="200" t="str">
        <f t="shared" si="71"/>
        <v/>
      </c>
      <c r="H488" s="200" t="str">
        <f t="shared" si="72"/>
        <v/>
      </c>
      <c r="I488" s="200" t="str">
        <f t="shared" si="72"/>
        <v/>
      </c>
      <c r="J488" s="200" t="str">
        <f t="shared" si="73"/>
        <v/>
      </c>
      <c r="K488" s="172">
        <v>6880</v>
      </c>
      <c r="L488" s="172">
        <v>5351</v>
      </c>
      <c r="M488" s="200">
        <f t="shared" si="74"/>
        <v>0.77776162790697678</v>
      </c>
      <c r="N488" s="172">
        <v>0</v>
      </c>
      <c r="O488" s="172">
        <v>0</v>
      </c>
      <c r="P488" s="200" t="str">
        <f t="shared" si="75"/>
        <v/>
      </c>
      <c r="Q488" s="200" t="str">
        <f t="shared" si="76"/>
        <v/>
      </c>
      <c r="R488" s="200" t="str">
        <f t="shared" si="76"/>
        <v/>
      </c>
      <c r="S488" s="200" t="str">
        <f t="shared" si="77"/>
        <v/>
      </c>
    </row>
    <row r="489" spans="1:19" ht="14.25" thickBot="1" x14ac:dyDescent="0.3">
      <c r="A489" s="207" t="s">
        <v>84</v>
      </c>
      <c r="B489" s="207">
        <v>0</v>
      </c>
      <c r="C489" s="172">
        <v>0</v>
      </c>
      <c r="D489" s="200" t="str">
        <f t="shared" si="70"/>
        <v/>
      </c>
      <c r="E489" s="172">
        <v>0</v>
      </c>
      <c r="F489" s="172">
        <v>0</v>
      </c>
      <c r="G489" s="200" t="str">
        <f t="shared" si="71"/>
        <v/>
      </c>
      <c r="H489" s="200" t="str">
        <f t="shared" si="72"/>
        <v/>
      </c>
      <c r="I489" s="200" t="str">
        <f t="shared" si="72"/>
        <v/>
      </c>
      <c r="J489" s="200" t="str">
        <f t="shared" si="73"/>
        <v/>
      </c>
      <c r="K489" s="172">
        <v>68</v>
      </c>
      <c r="L489" s="172">
        <v>0</v>
      </c>
      <c r="M489" s="200">
        <f t="shared" si="74"/>
        <v>0</v>
      </c>
      <c r="N489" s="172">
        <v>100</v>
      </c>
      <c r="O489" s="172">
        <v>0</v>
      </c>
      <c r="P489" s="200">
        <f t="shared" si="75"/>
        <v>0</v>
      </c>
      <c r="Q489" s="200">
        <f t="shared" si="76"/>
        <v>-0.31999999999999995</v>
      </c>
      <c r="R489" s="200" t="str">
        <f t="shared" si="76"/>
        <v/>
      </c>
      <c r="S489" s="200">
        <f t="shared" si="77"/>
        <v>0</v>
      </c>
    </row>
    <row r="490" spans="1:19" ht="16.5" thickTop="1" thickBot="1" x14ac:dyDescent="0.3">
      <c r="A490" s="201" t="s">
        <v>483</v>
      </c>
      <c r="B490" s="284">
        <v>0</v>
      </c>
      <c r="C490" s="202">
        <v>0</v>
      </c>
      <c r="D490" s="203" t="str">
        <f t="shared" si="70"/>
        <v/>
      </c>
      <c r="E490" s="204">
        <v>0</v>
      </c>
      <c r="F490" s="202">
        <v>0</v>
      </c>
      <c r="G490" s="203" t="str">
        <f t="shared" si="71"/>
        <v/>
      </c>
      <c r="H490" s="203" t="str">
        <f t="shared" si="72"/>
        <v/>
      </c>
      <c r="I490" s="203" t="str">
        <f t="shared" si="72"/>
        <v/>
      </c>
      <c r="J490" s="205" t="str">
        <f t="shared" si="73"/>
        <v/>
      </c>
      <c r="K490" s="206">
        <v>0</v>
      </c>
      <c r="L490" s="202">
        <v>0</v>
      </c>
      <c r="M490" s="203" t="str">
        <f t="shared" si="74"/>
        <v/>
      </c>
      <c r="N490" s="204">
        <v>19</v>
      </c>
      <c r="O490" s="202">
        <v>0</v>
      </c>
      <c r="P490" s="203">
        <f t="shared" si="75"/>
        <v>0</v>
      </c>
      <c r="Q490" s="203">
        <f t="shared" si="76"/>
        <v>-1</v>
      </c>
      <c r="R490" s="203" t="str">
        <f t="shared" si="76"/>
        <v/>
      </c>
      <c r="S490" s="205" t="str">
        <f t="shared" si="77"/>
        <v/>
      </c>
    </row>
    <row r="491" spans="1:19" ht="15" thickTop="1" thickBot="1" x14ac:dyDescent="0.3">
      <c r="A491" s="207" t="s">
        <v>361</v>
      </c>
      <c r="B491" s="207">
        <v>0</v>
      </c>
      <c r="C491" s="172">
        <v>0</v>
      </c>
      <c r="D491" s="200" t="str">
        <f t="shared" si="70"/>
        <v/>
      </c>
      <c r="E491" s="172">
        <v>0</v>
      </c>
      <c r="F491" s="172">
        <v>0</v>
      </c>
      <c r="G491" s="200" t="str">
        <f t="shared" si="71"/>
        <v/>
      </c>
      <c r="H491" s="200" t="str">
        <f t="shared" si="72"/>
        <v/>
      </c>
      <c r="I491" s="200" t="str">
        <f t="shared" si="72"/>
        <v/>
      </c>
      <c r="J491" s="200" t="str">
        <f t="shared" si="73"/>
        <v/>
      </c>
      <c r="K491" s="172">
        <v>0</v>
      </c>
      <c r="L491" s="172">
        <v>0</v>
      </c>
      <c r="M491" s="200" t="str">
        <f t="shared" si="74"/>
        <v/>
      </c>
      <c r="N491" s="172">
        <v>19</v>
      </c>
      <c r="O491" s="172">
        <v>0</v>
      </c>
      <c r="P491" s="200">
        <f t="shared" si="75"/>
        <v>0</v>
      </c>
      <c r="Q491" s="200">
        <f t="shared" si="76"/>
        <v>-1</v>
      </c>
      <c r="R491" s="200" t="str">
        <f t="shared" si="76"/>
        <v/>
      </c>
      <c r="S491" s="200" t="str">
        <f t="shared" si="77"/>
        <v/>
      </c>
    </row>
    <row r="492" spans="1:19" ht="16.5" thickTop="1" thickBot="1" x14ac:dyDescent="0.3">
      <c r="A492" s="201" t="s">
        <v>484</v>
      </c>
      <c r="B492" s="284">
        <v>0</v>
      </c>
      <c r="C492" s="202">
        <v>0</v>
      </c>
      <c r="D492" s="203" t="str">
        <f t="shared" si="70"/>
        <v/>
      </c>
      <c r="E492" s="204">
        <v>0</v>
      </c>
      <c r="F492" s="202">
        <v>0</v>
      </c>
      <c r="G492" s="203" t="str">
        <f t="shared" si="71"/>
        <v/>
      </c>
      <c r="H492" s="203" t="str">
        <f t="shared" ref="H492:I555" si="78">IFERROR(B492/E492-1,"")</f>
        <v/>
      </c>
      <c r="I492" s="203" t="str">
        <f t="shared" si="78"/>
        <v/>
      </c>
      <c r="J492" s="205" t="str">
        <f t="shared" si="73"/>
        <v/>
      </c>
      <c r="K492" s="206">
        <v>6528</v>
      </c>
      <c r="L492" s="202">
        <v>4613</v>
      </c>
      <c r="M492" s="203">
        <f t="shared" si="74"/>
        <v>0.70664828431372551</v>
      </c>
      <c r="N492" s="204">
        <v>0</v>
      </c>
      <c r="O492" s="202">
        <v>0</v>
      </c>
      <c r="P492" s="203" t="str">
        <f t="shared" si="75"/>
        <v/>
      </c>
      <c r="Q492" s="203" t="str">
        <f t="shared" ref="Q492:R555" si="79">IFERROR(K492/N492-1,"")</f>
        <v/>
      </c>
      <c r="R492" s="203" t="str">
        <f t="shared" si="79"/>
        <v/>
      </c>
      <c r="S492" s="205" t="str">
        <f t="shared" si="77"/>
        <v/>
      </c>
    </row>
    <row r="493" spans="1:19" ht="15" thickTop="1" thickBot="1" x14ac:dyDescent="0.3">
      <c r="A493" s="207" t="s">
        <v>98</v>
      </c>
      <c r="B493" s="207">
        <v>0</v>
      </c>
      <c r="C493" s="172">
        <v>0</v>
      </c>
      <c r="D493" s="200" t="str">
        <f t="shared" si="70"/>
        <v/>
      </c>
      <c r="E493" s="172">
        <v>0</v>
      </c>
      <c r="F493" s="172">
        <v>0</v>
      </c>
      <c r="G493" s="200" t="str">
        <f t="shared" si="71"/>
        <v/>
      </c>
      <c r="H493" s="200" t="str">
        <f t="shared" si="78"/>
        <v/>
      </c>
      <c r="I493" s="200" t="str">
        <f t="shared" si="78"/>
        <v/>
      </c>
      <c r="J493" s="200" t="str">
        <f t="shared" si="73"/>
        <v/>
      </c>
      <c r="K493" s="172">
        <v>6528</v>
      </c>
      <c r="L493" s="172">
        <v>4613</v>
      </c>
      <c r="M493" s="200">
        <f t="shared" si="74"/>
        <v>0.70664828431372551</v>
      </c>
      <c r="N493" s="172">
        <v>0</v>
      </c>
      <c r="O493" s="172">
        <v>0</v>
      </c>
      <c r="P493" s="200" t="str">
        <f t="shared" si="75"/>
        <v/>
      </c>
      <c r="Q493" s="200" t="str">
        <f t="shared" si="79"/>
        <v/>
      </c>
      <c r="R493" s="200" t="str">
        <f t="shared" si="79"/>
        <v/>
      </c>
      <c r="S493" s="200" t="str">
        <f t="shared" si="77"/>
        <v/>
      </c>
    </row>
    <row r="494" spans="1:19" ht="16.5" thickTop="1" thickBot="1" x14ac:dyDescent="0.3">
      <c r="A494" s="201" t="s">
        <v>548</v>
      </c>
      <c r="B494" s="284">
        <v>0</v>
      </c>
      <c r="C494" s="202">
        <v>0</v>
      </c>
      <c r="D494" s="203" t="str">
        <f t="shared" si="70"/>
        <v/>
      </c>
      <c r="E494" s="204">
        <v>0</v>
      </c>
      <c r="F494" s="202">
        <v>0</v>
      </c>
      <c r="G494" s="203" t="str">
        <f t="shared" si="71"/>
        <v/>
      </c>
      <c r="H494" s="203" t="str">
        <f t="shared" si="78"/>
        <v/>
      </c>
      <c r="I494" s="203" t="str">
        <f t="shared" si="78"/>
        <v/>
      </c>
      <c r="J494" s="205" t="str">
        <f t="shared" si="73"/>
        <v/>
      </c>
      <c r="K494" s="206">
        <v>0</v>
      </c>
      <c r="L494" s="202">
        <v>0</v>
      </c>
      <c r="M494" s="203" t="str">
        <f t="shared" si="74"/>
        <v/>
      </c>
      <c r="N494" s="204">
        <v>38</v>
      </c>
      <c r="O494" s="202">
        <v>2</v>
      </c>
      <c r="P494" s="203">
        <f t="shared" si="75"/>
        <v>5.2631578947368418E-2</v>
      </c>
      <c r="Q494" s="203">
        <f t="shared" si="79"/>
        <v>-1</v>
      </c>
      <c r="R494" s="203">
        <f t="shared" si="79"/>
        <v>-1</v>
      </c>
      <c r="S494" s="205" t="str">
        <f t="shared" si="77"/>
        <v/>
      </c>
    </row>
    <row r="495" spans="1:19" ht="15" thickTop="1" thickBot="1" x14ac:dyDescent="0.3">
      <c r="A495" s="207" t="s">
        <v>362</v>
      </c>
      <c r="B495" s="207">
        <v>0</v>
      </c>
      <c r="C495" s="172">
        <v>0</v>
      </c>
      <c r="D495" s="200" t="str">
        <f t="shared" si="70"/>
        <v/>
      </c>
      <c r="E495" s="172">
        <v>0</v>
      </c>
      <c r="F495" s="172">
        <v>0</v>
      </c>
      <c r="G495" s="200" t="str">
        <f t="shared" si="71"/>
        <v/>
      </c>
      <c r="H495" s="200" t="str">
        <f t="shared" si="78"/>
        <v/>
      </c>
      <c r="I495" s="200" t="str">
        <f t="shared" si="78"/>
        <v/>
      </c>
      <c r="J495" s="200" t="str">
        <f t="shared" si="73"/>
        <v/>
      </c>
      <c r="K495" s="172">
        <v>0</v>
      </c>
      <c r="L495" s="172">
        <v>0</v>
      </c>
      <c r="M495" s="200" t="str">
        <f t="shared" si="74"/>
        <v/>
      </c>
      <c r="N495" s="172">
        <v>38</v>
      </c>
      <c r="O495" s="172">
        <v>2</v>
      </c>
      <c r="P495" s="200">
        <f t="shared" si="75"/>
        <v>5.2631578947368418E-2</v>
      </c>
      <c r="Q495" s="200">
        <f t="shared" si="79"/>
        <v>-1</v>
      </c>
      <c r="R495" s="200">
        <f t="shared" si="79"/>
        <v>-1</v>
      </c>
      <c r="S495" s="200" t="str">
        <f t="shared" si="77"/>
        <v/>
      </c>
    </row>
    <row r="496" spans="1:19" ht="16.5" thickTop="1" thickBot="1" x14ac:dyDescent="0.3">
      <c r="A496" s="201" t="s">
        <v>420</v>
      </c>
      <c r="B496" s="284">
        <v>0</v>
      </c>
      <c r="C496" s="202">
        <v>0</v>
      </c>
      <c r="D496" s="203" t="str">
        <f t="shared" si="70"/>
        <v/>
      </c>
      <c r="E496" s="204">
        <v>80</v>
      </c>
      <c r="F496" s="202">
        <v>50</v>
      </c>
      <c r="G496" s="203">
        <f t="shared" si="71"/>
        <v>0.625</v>
      </c>
      <c r="H496" s="203">
        <f t="shared" si="78"/>
        <v>-1</v>
      </c>
      <c r="I496" s="203">
        <f t="shared" si="78"/>
        <v>-1</v>
      </c>
      <c r="J496" s="205" t="str">
        <f t="shared" si="73"/>
        <v/>
      </c>
      <c r="K496" s="206">
        <v>0</v>
      </c>
      <c r="L496" s="202">
        <v>0</v>
      </c>
      <c r="M496" s="203" t="str">
        <f t="shared" si="74"/>
        <v/>
      </c>
      <c r="N496" s="204">
        <v>80</v>
      </c>
      <c r="O496" s="202">
        <v>50</v>
      </c>
      <c r="P496" s="203">
        <f t="shared" si="75"/>
        <v>0.625</v>
      </c>
      <c r="Q496" s="203">
        <f t="shared" si="79"/>
        <v>-1</v>
      </c>
      <c r="R496" s="203">
        <f t="shared" si="79"/>
        <v>-1</v>
      </c>
      <c r="S496" s="205" t="str">
        <f t="shared" si="77"/>
        <v/>
      </c>
    </row>
    <row r="497" spans="1:19" ht="15" thickTop="1" thickBot="1" x14ac:dyDescent="0.3">
      <c r="A497" s="207" t="s">
        <v>412</v>
      </c>
      <c r="B497" s="207">
        <v>0</v>
      </c>
      <c r="C497" s="172">
        <v>0</v>
      </c>
      <c r="D497" s="200" t="str">
        <f t="shared" si="70"/>
        <v/>
      </c>
      <c r="E497" s="172">
        <v>80</v>
      </c>
      <c r="F497" s="172">
        <v>50</v>
      </c>
      <c r="G497" s="200">
        <f t="shared" si="71"/>
        <v>0.625</v>
      </c>
      <c r="H497" s="200">
        <f t="shared" si="78"/>
        <v>-1</v>
      </c>
      <c r="I497" s="200">
        <f t="shared" si="78"/>
        <v>-1</v>
      </c>
      <c r="J497" s="200" t="str">
        <f t="shared" si="73"/>
        <v/>
      </c>
      <c r="K497" s="172">
        <v>0</v>
      </c>
      <c r="L497" s="172">
        <v>0</v>
      </c>
      <c r="M497" s="200" t="str">
        <f t="shared" si="74"/>
        <v/>
      </c>
      <c r="N497" s="172">
        <v>80</v>
      </c>
      <c r="O497" s="172">
        <v>50</v>
      </c>
      <c r="P497" s="200">
        <f t="shared" si="75"/>
        <v>0.625</v>
      </c>
      <c r="Q497" s="200">
        <f t="shared" si="79"/>
        <v>-1</v>
      </c>
      <c r="R497" s="200">
        <f t="shared" si="79"/>
        <v>-1</v>
      </c>
      <c r="S497" s="200" t="str">
        <f t="shared" si="77"/>
        <v/>
      </c>
    </row>
    <row r="498" spans="1:19" ht="16.5" thickTop="1" thickBot="1" x14ac:dyDescent="0.3">
      <c r="A498" s="201" t="s">
        <v>521</v>
      </c>
      <c r="B498" s="284">
        <v>0</v>
      </c>
      <c r="C498" s="202">
        <v>0</v>
      </c>
      <c r="D498" s="203" t="str">
        <f t="shared" si="70"/>
        <v/>
      </c>
      <c r="E498" s="204">
        <v>0</v>
      </c>
      <c r="F498" s="202">
        <v>0</v>
      </c>
      <c r="G498" s="203" t="str">
        <f t="shared" si="71"/>
        <v/>
      </c>
      <c r="H498" s="203" t="str">
        <f t="shared" si="78"/>
        <v/>
      </c>
      <c r="I498" s="203" t="str">
        <f t="shared" si="78"/>
        <v/>
      </c>
      <c r="J498" s="205" t="str">
        <f t="shared" si="73"/>
        <v/>
      </c>
      <c r="K498" s="206">
        <v>0</v>
      </c>
      <c r="L498" s="202">
        <v>0</v>
      </c>
      <c r="M498" s="203" t="str">
        <f t="shared" si="74"/>
        <v/>
      </c>
      <c r="N498" s="204">
        <v>76</v>
      </c>
      <c r="O498" s="202">
        <v>47</v>
      </c>
      <c r="P498" s="203">
        <f t="shared" si="75"/>
        <v>0.61842105263157898</v>
      </c>
      <c r="Q498" s="203">
        <f t="shared" si="79"/>
        <v>-1</v>
      </c>
      <c r="R498" s="203">
        <f t="shared" si="79"/>
        <v>-1</v>
      </c>
      <c r="S498" s="205" t="str">
        <f t="shared" si="77"/>
        <v/>
      </c>
    </row>
    <row r="499" spans="1:19" ht="14.25" thickTop="1" x14ac:dyDescent="0.25">
      <c r="A499" s="207" t="s">
        <v>361</v>
      </c>
      <c r="B499" s="207">
        <v>0</v>
      </c>
      <c r="C499" s="172">
        <v>0</v>
      </c>
      <c r="D499" s="200" t="str">
        <f t="shared" si="70"/>
        <v/>
      </c>
      <c r="E499" s="172">
        <v>0</v>
      </c>
      <c r="F499" s="172">
        <v>0</v>
      </c>
      <c r="G499" s="200" t="str">
        <f t="shared" si="71"/>
        <v/>
      </c>
      <c r="H499" s="200" t="str">
        <f t="shared" si="78"/>
        <v/>
      </c>
      <c r="I499" s="200" t="str">
        <f t="shared" si="78"/>
        <v/>
      </c>
      <c r="J499" s="200" t="str">
        <f t="shared" si="73"/>
        <v/>
      </c>
      <c r="K499" s="172">
        <v>0</v>
      </c>
      <c r="L499" s="172">
        <v>0</v>
      </c>
      <c r="M499" s="200" t="str">
        <f t="shared" si="74"/>
        <v/>
      </c>
      <c r="N499" s="172">
        <v>19</v>
      </c>
      <c r="O499" s="172">
        <v>3</v>
      </c>
      <c r="P499" s="200">
        <f t="shared" si="75"/>
        <v>0.15789473684210525</v>
      </c>
      <c r="Q499" s="200">
        <f t="shared" si="79"/>
        <v>-1</v>
      </c>
      <c r="R499" s="200">
        <f t="shared" si="79"/>
        <v>-1</v>
      </c>
      <c r="S499" s="200" t="str">
        <f t="shared" si="77"/>
        <v/>
      </c>
    </row>
    <row r="500" spans="1:19" ht="14.25" thickBot="1" x14ac:dyDescent="0.3">
      <c r="A500" s="207" t="s">
        <v>362</v>
      </c>
      <c r="B500" s="207">
        <v>0</v>
      </c>
      <c r="C500" s="172">
        <v>0</v>
      </c>
      <c r="D500" s="200" t="str">
        <f t="shared" si="70"/>
        <v/>
      </c>
      <c r="E500" s="172">
        <v>0</v>
      </c>
      <c r="F500" s="172">
        <v>0</v>
      </c>
      <c r="G500" s="200" t="str">
        <f t="shared" si="71"/>
        <v/>
      </c>
      <c r="H500" s="200" t="str">
        <f t="shared" si="78"/>
        <v/>
      </c>
      <c r="I500" s="200" t="str">
        <f t="shared" si="78"/>
        <v/>
      </c>
      <c r="J500" s="200" t="str">
        <f t="shared" si="73"/>
        <v/>
      </c>
      <c r="K500" s="172">
        <v>0</v>
      </c>
      <c r="L500" s="172">
        <v>0</v>
      </c>
      <c r="M500" s="200" t="str">
        <f t="shared" si="74"/>
        <v/>
      </c>
      <c r="N500" s="172">
        <v>57</v>
      </c>
      <c r="O500" s="172">
        <v>44</v>
      </c>
      <c r="P500" s="200">
        <f t="shared" si="75"/>
        <v>0.77192982456140347</v>
      </c>
      <c r="Q500" s="200">
        <f t="shared" si="79"/>
        <v>-1</v>
      </c>
      <c r="R500" s="200">
        <f t="shared" si="79"/>
        <v>-1</v>
      </c>
      <c r="S500" s="200" t="str">
        <f t="shared" si="77"/>
        <v/>
      </c>
    </row>
    <row r="501" spans="1:19" ht="16.5" thickTop="1" thickBot="1" x14ac:dyDescent="0.3">
      <c r="A501" s="201" t="s">
        <v>503</v>
      </c>
      <c r="B501" s="284">
        <v>0</v>
      </c>
      <c r="C501" s="202">
        <v>0</v>
      </c>
      <c r="D501" s="203" t="str">
        <f t="shared" si="70"/>
        <v/>
      </c>
      <c r="E501" s="204">
        <v>0</v>
      </c>
      <c r="F501" s="202">
        <v>0</v>
      </c>
      <c r="G501" s="203" t="str">
        <f t="shared" si="71"/>
        <v/>
      </c>
      <c r="H501" s="203" t="str">
        <f t="shared" si="78"/>
        <v/>
      </c>
      <c r="I501" s="203" t="str">
        <f t="shared" si="78"/>
        <v/>
      </c>
      <c r="J501" s="205" t="str">
        <f t="shared" si="73"/>
        <v/>
      </c>
      <c r="K501" s="206">
        <v>174</v>
      </c>
      <c r="L501" s="202">
        <v>155</v>
      </c>
      <c r="M501" s="203">
        <f t="shared" si="74"/>
        <v>0.89080459770114939</v>
      </c>
      <c r="N501" s="204">
        <v>324</v>
      </c>
      <c r="O501" s="202">
        <v>158</v>
      </c>
      <c r="P501" s="203">
        <f t="shared" si="75"/>
        <v>0.48765432098765432</v>
      </c>
      <c r="Q501" s="203">
        <f t="shared" si="79"/>
        <v>-0.46296296296296291</v>
      </c>
      <c r="R501" s="203">
        <f t="shared" si="79"/>
        <v>-1.8987341772151889E-2</v>
      </c>
      <c r="S501" s="205">
        <f t="shared" si="77"/>
        <v>0.40315027671349507</v>
      </c>
    </row>
    <row r="502" spans="1:19" ht="14.25" thickTop="1" x14ac:dyDescent="0.25">
      <c r="A502" s="207" t="s">
        <v>84</v>
      </c>
      <c r="B502" s="207">
        <v>0</v>
      </c>
      <c r="C502" s="172">
        <v>0</v>
      </c>
      <c r="D502" s="200" t="str">
        <f t="shared" si="70"/>
        <v/>
      </c>
      <c r="E502" s="172">
        <v>0</v>
      </c>
      <c r="F502" s="172">
        <v>0</v>
      </c>
      <c r="G502" s="200" t="str">
        <f t="shared" si="71"/>
        <v/>
      </c>
      <c r="H502" s="200" t="str">
        <f t="shared" si="78"/>
        <v/>
      </c>
      <c r="I502" s="200" t="str">
        <f t="shared" si="78"/>
        <v/>
      </c>
      <c r="J502" s="200" t="str">
        <f t="shared" si="73"/>
        <v/>
      </c>
      <c r="K502" s="172">
        <v>0</v>
      </c>
      <c r="L502" s="172">
        <v>0</v>
      </c>
      <c r="M502" s="200" t="str">
        <f t="shared" si="74"/>
        <v/>
      </c>
      <c r="N502" s="172">
        <v>150</v>
      </c>
      <c r="O502" s="172">
        <v>0</v>
      </c>
      <c r="P502" s="200">
        <f t="shared" si="75"/>
        <v>0</v>
      </c>
      <c r="Q502" s="200">
        <f t="shared" si="79"/>
        <v>-1</v>
      </c>
      <c r="R502" s="200" t="str">
        <f t="shared" si="79"/>
        <v/>
      </c>
      <c r="S502" s="200" t="str">
        <f t="shared" si="77"/>
        <v/>
      </c>
    </row>
    <row r="503" spans="1:19" ht="14.25" thickBot="1" x14ac:dyDescent="0.3">
      <c r="A503" s="207" t="s">
        <v>103</v>
      </c>
      <c r="B503" s="207">
        <v>0</v>
      </c>
      <c r="C503" s="172">
        <v>0</v>
      </c>
      <c r="D503" s="200" t="str">
        <f t="shared" si="70"/>
        <v/>
      </c>
      <c r="E503" s="172">
        <v>0</v>
      </c>
      <c r="F503" s="172">
        <v>0</v>
      </c>
      <c r="G503" s="200" t="str">
        <f t="shared" si="71"/>
        <v/>
      </c>
      <c r="H503" s="200" t="str">
        <f t="shared" si="78"/>
        <v/>
      </c>
      <c r="I503" s="200" t="str">
        <f t="shared" si="78"/>
        <v/>
      </c>
      <c r="J503" s="200" t="str">
        <f t="shared" si="73"/>
        <v/>
      </c>
      <c r="K503" s="172">
        <v>174</v>
      </c>
      <c r="L503" s="172">
        <v>155</v>
      </c>
      <c r="M503" s="200">
        <f t="shared" si="74"/>
        <v>0.89080459770114939</v>
      </c>
      <c r="N503" s="172">
        <v>174</v>
      </c>
      <c r="O503" s="172">
        <v>158</v>
      </c>
      <c r="P503" s="200">
        <f t="shared" si="75"/>
        <v>0.90804597701149425</v>
      </c>
      <c r="Q503" s="200">
        <f t="shared" si="79"/>
        <v>0</v>
      </c>
      <c r="R503" s="200">
        <f t="shared" si="79"/>
        <v>-1.8987341772151889E-2</v>
      </c>
      <c r="S503" s="200">
        <f t="shared" si="77"/>
        <v>-1.7241379310344862E-2</v>
      </c>
    </row>
    <row r="504" spans="1:19" ht="16.5" thickTop="1" thickBot="1" x14ac:dyDescent="0.3">
      <c r="A504" s="201" t="s">
        <v>524</v>
      </c>
      <c r="B504" s="284">
        <v>0</v>
      </c>
      <c r="C504" s="202">
        <v>0</v>
      </c>
      <c r="D504" s="203" t="str">
        <f t="shared" si="70"/>
        <v/>
      </c>
      <c r="E504" s="204">
        <v>0</v>
      </c>
      <c r="F504" s="202">
        <v>0</v>
      </c>
      <c r="G504" s="203" t="str">
        <f t="shared" si="71"/>
        <v/>
      </c>
      <c r="H504" s="203" t="str">
        <f t="shared" si="78"/>
        <v/>
      </c>
      <c r="I504" s="203" t="str">
        <f t="shared" si="78"/>
        <v/>
      </c>
      <c r="J504" s="205" t="str">
        <f t="shared" si="73"/>
        <v/>
      </c>
      <c r="K504" s="206">
        <v>19</v>
      </c>
      <c r="L504" s="202">
        <v>8</v>
      </c>
      <c r="M504" s="203">
        <f t="shared" si="74"/>
        <v>0.42105263157894735</v>
      </c>
      <c r="N504" s="204">
        <v>0</v>
      </c>
      <c r="O504" s="202">
        <v>0</v>
      </c>
      <c r="P504" s="203" t="str">
        <f t="shared" si="75"/>
        <v/>
      </c>
      <c r="Q504" s="203" t="str">
        <f t="shared" si="79"/>
        <v/>
      </c>
      <c r="R504" s="203" t="str">
        <f t="shared" si="79"/>
        <v/>
      </c>
      <c r="S504" s="205" t="str">
        <f t="shared" si="77"/>
        <v/>
      </c>
    </row>
    <row r="505" spans="1:19" ht="15" thickTop="1" thickBot="1" x14ac:dyDescent="0.3">
      <c r="A505" s="207" t="s">
        <v>361</v>
      </c>
      <c r="B505" s="207">
        <v>0</v>
      </c>
      <c r="C505" s="172">
        <v>0</v>
      </c>
      <c r="D505" s="200" t="str">
        <f t="shared" si="70"/>
        <v/>
      </c>
      <c r="E505" s="172">
        <v>0</v>
      </c>
      <c r="F505" s="172">
        <v>0</v>
      </c>
      <c r="G505" s="200" t="str">
        <f t="shared" si="71"/>
        <v/>
      </c>
      <c r="H505" s="200" t="str">
        <f t="shared" si="78"/>
        <v/>
      </c>
      <c r="I505" s="200" t="str">
        <f t="shared" si="78"/>
        <v/>
      </c>
      <c r="J505" s="200" t="str">
        <f t="shared" si="73"/>
        <v/>
      </c>
      <c r="K505" s="172">
        <v>19</v>
      </c>
      <c r="L505" s="172">
        <v>8</v>
      </c>
      <c r="M505" s="200">
        <f t="shared" si="74"/>
        <v>0.42105263157894735</v>
      </c>
      <c r="N505" s="172">
        <v>0</v>
      </c>
      <c r="O505" s="172">
        <v>0</v>
      </c>
      <c r="P505" s="200" t="str">
        <f t="shared" si="75"/>
        <v/>
      </c>
      <c r="Q505" s="200" t="str">
        <f t="shared" si="79"/>
        <v/>
      </c>
      <c r="R505" s="200" t="str">
        <f t="shared" si="79"/>
        <v/>
      </c>
      <c r="S505" s="200" t="str">
        <f t="shared" si="77"/>
        <v/>
      </c>
    </row>
    <row r="506" spans="1:19" ht="16.5" thickTop="1" thickBot="1" x14ac:dyDescent="0.3">
      <c r="A506" s="201" t="s">
        <v>504</v>
      </c>
      <c r="B506" s="284">
        <v>0</v>
      </c>
      <c r="C506" s="202">
        <v>0</v>
      </c>
      <c r="D506" s="203" t="str">
        <f t="shared" si="70"/>
        <v/>
      </c>
      <c r="E506" s="204">
        <v>0</v>
      </c>
      <c r="F506" s="202">
        <v>0</v>
      </c>
      <c r="G506" s="203" t="str">
        <f t="shared" si="71"/>
        <v/>
      </c>
      <c r="H506" s="203" t="str">
        <f t="shared" si="78"/>
        <v/>
      </c>
      <c r="I506" s="203" t="str">
        <f t="shared" si="78"/>
        <v/>
      </c>
      <c r="J506" s="205" t="str">
        <f t="shared" si="73"/>
        <v/>
      </c>
      <c r="K506" s="206">
        <v>612</v>
      </c>
      <c r="L506" s="202">
        <v>186</v>
      </c>
      <c r="M506" s="203">
        <f t="shared" si="74"/>
        <v>0.30392156862745096</v>
      </c>
      <c r="N506" s="204">
        <v>150</v>
      </c>
      <c r="O506" s="202">
        <v>136</v>
      </c>
      <c r="P506" s="203">
        <f t="shared" si="75"/>
        <v>0.90666666666666662</v>
      </c>
      <c r="Q506" s="203">
        <f t="shared" si="79"/>
        <v>3.08</v>
      </c>
      <c r="R506" s="203">
        <f t="shared" si="79"/>
        <v>0.36764705882352944</v>
      </c>
      <c r="S506" s="205">
        <f t="shared" si="77"/>
        <v>-0.60274509803921572</v>
      </c>
    </row>
    <row r="507" spans="1:19" ht="14.25" thickTop="1" x14ac:dyDescent="0.25">
      <c r="A507" s="207" t="s">
        <v>103</v>
      </c>
      <c r="B507" s="207">
        <v>0</v>
      </c>
      <c r="C507" s="172">
        <v>0</v>
      </c>
      <c r="D507" s="200" t="str">
        <f t="shared" si="70"/>
        <v/>
      </c>
      <c r="E507" s="172">
        <v>0</v>
      </c>
      <c r="F507" s="172">
        <v>0</v>
      </c>
      <c r="G507" s="200" t="str">
        <f t="shared" si="71"/>
        <v/>
      </c>
      <c r="H507" s="200" t="str">
        <f t="shared" si="78"/>
        <v/>
      </c>
      <c r="I507" s="200" t="str">
        <f t="shared" si="78"/>
        <v/>
      </c>
      <c r="J507" s="200" t="str">
        <f t="shared" si="73"/>
        <v/>
      </c>
      <c r="K507" s="172">
        <v>174</v>
      </c>
      <c r="L507" s="172">
        <v>148</v>
      </c>
      <c r="M507" s="200">
        <f t="shared" si="74"/>
        <v>0.85057471264367812</v>
      </c>
      <c r="N507" s="172">
        <v>0</v>
      </c>
      <c r="O507" s="172">
        <v>0</v>
      </c>
      <c r="P507" s="200" t="str">
        <f t="shared" si="75"/>
        <v/>
      </c>
      <c r="Q507" s="200" t="str">
        <f t="shared" si="79"/>
        <v/>
      </c>
      <c r="R507" s="200" t="str">
        <f t="shared" si="79"/>
        <v/>
      </c>
      <c r="S507" s="200" t="str">
        <f t="shared" si="77"/>
        <v/>
      </c>
    </row>
    <row r="508" spans="1:19" x14ac:dyDescent="0.25">
      <c r="A508" s="207" t="s">
        <v>359</v>
      </c>
      <c r="B508" s="207">
        <v>0</v>
      </c>
      <c r="C508" s="172">
        <v>0</v>
      </c>
      <c r="D508" s="200" t="str">
        <f t="shared" si="70"/>
        <v/>
      </c>
      <c r="E508" s="172">
        <v>0</v>
      </c>
      <c r="F508" s="172">
        <v>0</v>
      </c>
      <c r="G508" s="200" t="str">
        <f t="shared" si="71"/>
        <v/>
      </c>
      <c r="H508" s="200" t="str">
        <f t="shared" si="78"/>
        <v/>
      </c>
      <c r="I508" s="200" t="str">
        <f t="shared" si="78"/>
        <v/>
      </c>
      <c r="J508" s="200" t="str">
        <f t="shared" si="73"/>
        <v/>
      </c>
      <c r="K508" s="172">
        <v>288</v>
      </c>
      <c r="L508" s="172">
        <v>38</v>
      </c>
      <c r="M508" s="200">
        <f t="shared" si="74"/>
        <v>0.13194444444444445</v>
      </c>
      <c r="N508" s="172">
        <v>0</v>
      </c>
      <c r="O508" s="172">
        <v>0</v>
      </c>
      <c r="P508" s="200" t="str">
        <f t="shared" si="75"/>
        <v/>
      </c>
      <c r="Q508" s="200" t="str">
        <f t="shared" si="79"/>
        <v/>
      </c>
      <c r="R508" s="200" t="str">
        <f t="shared" si="79"/>
        <v/>
      </c>
      <c r="S508" s="200" t="str">
        <f t="shared" si="77"/>
        <v/>
      </c>
    </row>
    <row r="509" spans="1:19" ht="14.25" thickBot="1" x14ac:dyDescent="0.3">
      <c r="A509" s="207" t="s">
        <v>84</v>
      </c>
      <c r="B509" s="207">
        <v>0</v>
      </c>
      <c r="C509" s="172">
        <v>0</v>
      </c>
      <c r="D509" s="200" t="str">
        <f t="shared" si="70"/>
        <v/>
      </c>
      <c r="E509" s="172">
        <v>0</v>
      </c>
      <c r="F509" s="172">
        <v>0</v>
      </c>
      <c r="G509" s="200" t="str">
        <f t="shared" si="71"/>
        <v/>
      </c>
      <c r="H509" s="200" t="str">
        <f t="shared" si="78"/>
        <v/>
      </c>
      <c r="I509" s="200" t="str">
        <f t="shared" si="78"/>
        <v/>
      </c>
      <c r="J509" s="200" t="str">
        <f t="shared" si="73"/>
        <v/>
      </c>
      <c r="K509" s="172">
        <v>150</v>
      </c>
      <c r="L509" s="172">
        <v>0</v>
      </c>
      <c r="M509" s="200">
        <f t="shared" si="74"/>
        <v>0</v>
      </c>
      <c r="N509" s="172">
        <v>150</v>
      </c>
      <c r="O509" s="172">
        <v>136</v>
      </c>
      <c r="P509" s="200">
        <f t="shared" si="75"/>
        <v>0.90666666666666662</v>
      </c>
      <c r="Q509" s="200">
        <f t="shared" si="79"/>
        <v>0</v>
      </c>
      <c r="R509" s="200">
        <f t="shared" si="79"/>
        <v>-1</v>
      </c>
      <c r="S509" s="200">
        <f t="shared" si="77"/>
        <v>-0.90666666666666662</v>
      </c>
    </row>
    <row r="510" spans="1:19" ht="16.5" thickTop="1" thickBot="1" x14ac:dyDescent="0.3">
      <c r="A510" s="201" t="s">
        <v>494</v>
      </c>
      <c r="B510" s="284">
        <v>0</v>
      </c>
      <c r="C510" s="202">
        <v>0</v>
      </c>
      <c r="D510" s="203" t="str">
        <f t="shared" si="70"/>
        <v/>
      </c>
      <c r="E510" s="204">
        <v>0</v>
      </c>
      <c r="F510" s="202">
        <v>0</v>
      </c>
      <c r="G510" s="203" t="str">
        <f t="shared" si="71"/>
        <v/>
      </c>
      <c r="H510" s="203" t="str">
        <f t="shared" si="78"/>
        <v/>
      </c>
      <c r="I510" s="203" t="str">
        <f t="shared" si="78"/>
        <v/>
      </c>
      <c r="J510" s="205" t="str">
        <f t="shared" si="73"/>
        <v/>
      </c>
      <c r="K510" s="206">
        <v>174</v>
      </c>
      <c r="L510" s="202">
        <v>0</v>
      </c>
      <c r="M510" s="203">
        <f t="shared" si="74"/>
        <v>0</v>
      </c>
      <c r="N510" s="204">
        <v>0</v>
      </c>
      <c r="O510" s="202">
        <v>0</v>
      </c>
      <c r="P510" s="203" t="str">
        <f t="shared" si="75"/>
        <v/>
      </c>
      <c r="Q510" s="203" t="str">
        <f t="shared" si="79"/>
        <v/>
      </c>
      <c r="R510" s="203" t="str">
        <f t="shared" si="79"/>
        <v/>
      </c>
      <c r="S510" s="205" t="str">
        <f t="shared" si="77"/>
        <v/>
      </c>
    </row>
    <row r="511" spans="1:19" ht="15" thickTop="1" thickBot="1" x14ac:dyDescent="0.3">
      <c r="A511" s="207" t="s">
        <v>103</v>
      </c>
      <c r="B511" s="207">
        <v>0</v>
      </c>
      <c r="C511" s="172">
        <v>0</v>
      </c>
      <c r="D511" s="200" t="str">
        <f t="shared" si="70"/>
        <v/>
      </c>
      <c r="E511" s="172">
        <v>0</v>
      </c>
      <c r="F511" s="172">
        <v>0</v>
      </c>
      <c r="G511" s="200" t="str">
        <f t="shared" si="71"/>
        <v/>
      </c>
      <c r="H511" s="200" t="str">
        <f t="shared" si="78"/>
        <v/>
      </c>
      <c r="I511" s="200" t="str">
        <f t="shared" si="78"/>
        <v/>
      </c>
      <c r="J511" s="200" t="str">
        <f t="shared" si="73"/>
        <v/>
      </c>
      <c r="K511" s="172">
        <v>174</v>
      </c>
      <c r="L511" s="172">
        <v>0</v>
      </c>
      <c r="M511" s="200">
        <f t="shared" si="74"/>
        <v>0</v>
      </c>
      <c r="N511" s="172">
        <v>0</v>
      </c>
      <c r="O511" s="172">
        <v>0</v>
      </c>
      <c r="P511" s="200" t="str">
        <f t="shared" si="75"/>
        <v/>
      </c>
      <c r="Q511" s="200" t="str">
        <f t="shared" si="79"/>
        <v/>
      </c>
      <c r="R511" s="200" t="str">
        <f t="shared" si="79"/>
        <v/>
      </c>
      <c r="S511" s="200" t="str">
        <f t="shared" si="77"/>
        <v/>
      </c>
    </row>
    <row r="512" spans="1:19" ht="16.5" thickTop="1" thickBot="1" x14ac:dyDescent="0.3">
      <c r="A512" s="201" t="s">
        <v>415</v>
      </c>
      <c r="B512" s="284">
        <v>0</v>
      </c>
      <c r="C512" s="202">
        <v>0</v>
      </c>
      <c r="D512" s="203" t="str">
        <f t="shared" si="70"/>
        <v/>
      </c>
      <c r="E512" s="204">
        <v>19</v>
      </c>
      <c r="F512" s="202">
        <v>0</v>
      </c>
      <c r="G512" s="203">
        <f t="shared" si="71"/>
        <v>0</v>
      </c>
      <c r="H512" s="203">
        <f t="shared" si="78"/>
        <v>-1</v>
      </c>
      <c r="I512" s="203" t="str">
        <f t="shared" si="78"/>
        <v/>
      </c>
      <c r="J512" s="205" t="str">
        <f t="shared" si="73"/>
        <v/>
      </c>
      <c r="K512" s="206">
        <v>0</v>
      </c>
      <c r="L512" s="202">
        <v>0</v>
      </c>
      <c r="M512" s="203" t="str">
        <f t="shared" si="74"/>
        <v/>
      </c>
      <c r="N512" s="204">
        <v>38</v>
      </c>
      <c r="O512" s="202">
        <v>10</v>
      </c>
      <c r="P512" s="203">
        <f t="shared" si="75"/>
        <v>0.26315789473684209</v>
      </c>
      <c r="Q512" s="203">
        <f t="shared" si="79"/>
        <v>-1</v>
      </c>
      <c r="R512" s="203">
        <f t="shared" si="79"/>
        <v>-1</v>
      </c>
      <c r="S512" s="205" t="str">
        <f t="shared" si="77"/>
        <v/>
      </c>
    </row>
    <row r="513" spans="1:19" ht="14.25" thickTop="1" x14ac:dyDescent="0.25">
      <c r="A513" s="207" t="s">
        <v>361</v>
      </c>
      <c r="B513" s="207">
        <v>0</v>
      </c>
      <c r="C513" s="172">
        <v>0</v>
      </c>
      <c r="D513" s="200" t="str">
        <f t="shared" si="70"/>
        <v/>
      </c>
      <c r="E513" s="172">
        <v>0</v>
      </c>
      <c r="F513" s="172">
        <v>0</v>
      </c>
      <c r="G513" s="200" t="str">
        <f t="shared" si="71"/>
        <v/>
      </c>
      <c r="H513" s="200" t="str">
        <f t="shared" si="78"/>
        <v/>
      </c>
      <c r="I513" s="200" t="str">
        <f t="shared" si="78"/>
        <v/>
      </c>
      <c r="J513" s="200" t="str">
        <f t="shared" si="73"/>
        <v/>
      </c>
      <c r="K513" s="172">
        <v>0</v>
      </c>
      <c r="L513" s="172">
        <v>0</v>
      </c>
      <c r="M513" s="200" t="str">
        <f t="shared" si="74"/>
        <v/>
      </c>
      <c r="N513" s="172">
        <v>19</v>
      </c>
      <c r="O513" s="172">
        <v>10</v>
      </c>
      <c r="P513" s="200">
        <f t="shared" si="75"/>
        <v>0.52631578947368418</v>
      </c>
      <c r="Q513" s="200">
        <f t="shared" si="79"/>
        <v>-1</v>
      </c>
      <c r="R513" s="200">
        <f t="shared" si="79"/>
        <v>-1</v>
      </c>
      <c r="S513" s="200" t="str">
        <f t="shared" si="77"/>
        <v/>
      </c>
    </row>
    <row r="514" spans="1:19" ht="14.25" thickBot="1" x14ac:dyDescent="0.3">
      <c r="A514" s="207" t="s">
        <v>362</v>
      </c>
      <c r="B514" s="207">
        <v>0</v>
      </c>
      <c r="C514" s="172">
        <v>0</v>
      </c>
      <c r="D514" s="200" t="str">
        <f t="shared" si="70"/>
        <v/>
      </c>
      <c r="E514" s="172">
        <v>19</v>
      </c>
      <c r="F514" s="172">
        <v>0</v>
      </c>
      <c r="G514" s="200">
        <f t="shared" si="71"/>
        <v>0</v>
      </c>
      <c r="H514" s="200">
        <f t="shared" si="78"/>
        <v>-1</v>
      </c>
      <c r="I514" s="200" t="str">
        <f t="shared" si="78"/>
        <v/>
      </c>
      <c r="J514" s="200" t="str">
        <f t="shared" si="73"/>
        <v/>
      </c>
      <c r="K514" s="172">
        <v>0</v>
      </c>
      <c r="L514" s="172">
        <v>0</v>
      </c>
      <c r="M514" s="200" t="str">
        <f t="shared" si="74"/>
        <v/>
      </c>
      <c r="N514" s="172">
        <v>19</v>
      </c>
      <c r="O514" s="172">
        <v>0</v>
      </c>
      <c r="P514" s="200">
        <f t="shared" si="75"/>
        <v>0</v>
      </c>
      <c r="Q514" s="200">
        <f t="shared" si="79"/>
        <v>-1</v>
      </c>
      <c r="R514" s="200" t="str">
        <f t="shared" si="79"/>
        <v/>
      </c>
      <c r="S514" s="200" t="str">
        <f t="shared" si="77"/>
        <v/>
      </c>
    </row>
    <row r="515" spans="1:19" ht="16.5" thickTop="1" thickBot="1" x14ac:dyDescent="0.3">
      <c r="A515" s="201" t="s">
        <v>534</v>
      </c>
      <c r="B515" s="284">
        <v>0</v>
      </c>
      <c r="C515" s="202">
        <v>0</v>
      </c>
      <c r="D515" s="203" t="str">
        <f t="shared" si="70"/>
        <v/>
      </c>
      <c r="E515" s="204">
        <v>0</v>
      </c>
      <c r="F515" s="202">
        <v>0</v>
      </c>
      <c r="G515" s="203" t="str">
        <f t="shared" si="71"/>
        <v/>
      </c>
      <c r="H515" s="203" t="str">
        <f t="shared" si="78"/>
        <v/>
      </c>
      <c r="I515" s="203" t="str">
        <f t="shared" si="78"/>
        <v/>
      </c>
      <c r="J515" s="205" t="str">
        <f t="shared" si="73"/>
        <v/>
      </c>
      <c r="K515" s="206">
        <v>19</v>
      </c>
      <c r="L515" s="202">
        <v>0</v>
      </c>
      <c r="M515" s="203">
        <f t="shared" si="74"/>
        <v>0</v>
      </c>
      <c r="N515" s="204">
        <v>0</v>
      </c>
      <c r="O515" s="202">
        <v>0</v>
      </c>
      <c r="P515" s="203" t="str">
        <f t="shared" si="75"/>
        <v/>
      </c>
      <c r="Q515" s="203" t="str">
        <f t="shared" si="79"/>
        <v/>
      </c>
      <c r="R515" s="203" t="str">
        <f t="shared" si="79"/>
        <v/>
      </c>
      <c r="S515" s="205" t="str">
        <f t="shared" si="77"/>
        <v/>
      </c>
    </row>
    <row r="516" spans="1:19" ht="15" thickTop="1" thickBot="1" x14ac:dyDescent="0.3">
      <c r="A516" s="207" t="s">
        <v>361</v>
      </c>
      <c r="B516" s="207">
        <v>0</v>
      </c>
      <c r="C516" s="172">
        <v>0</v>
      </c>
      <c r="D516" s="200" t="str">
        <f t="shared" si="70"/>
        <v/>
      </c>
      <c r="E516" s="172">
        <v>0</v>
      </c>
      <c r="F516" s="172">
        <v>0</v>
      </c>
      <c r="G516" s="200" t="str">
        <f t="shared" si="71"/>
        <v/>
      </c>
      <c r="H516" s="200" t="str">
        <f t="shared" si="78"/>
        <v/>
      </c>
      <c r="I516" s="200" t="str">
        <f t="shared" si="78"/>
        <v/>
      </c>
      <c r="J516" s="200" t="str">
        <f t="shared" si="73"/>
        <v/>
      </c>
      <c r="K516" s="172">
        <v>19</v>
      </c>
      <c r="L516" s="172">
        <v>0</v>
      </c>
      <c r="M516" s="200">
        <f t="shared" si="74"/>
        <v>0</v>
      </c>
      <c r="N516" s="172">
        <v>0</v>
      </c>
      <c r="O516" s="172">
        <v>0</v>
      </c>
      <c r="P516" s="200" t="str">
        <f t="shared" si="75"/>
        <v/>
      </c>
      <c r="Q516" s="200" t="str">
        <f t="shared" si="79"/>
        <v/>
      </c>
      <c r="R516" s="200" t="str">
        <f t="shared" si="79"/>
        <v/>
      </c>
      <c r="S516" s="200" t="str">
        <f t="shared" si="77"/>
        <v/>
      </c>
    </row>
    <row r="517" spans="1:19" ht="16.5" thickTop="1" thickBot="1" x14ac:dyDescent="0.3">
      <c r="A517" s="201" t="s">
        <v>486</v>
      </c>
      <c r="B517" s="284">
        <v>0</v>
      </c>
      <c r="C517" s="202">
        <v>0</v>
      </c>
      <c r="D517" s="203" t="str">
        <f t="shared" si="70"/>
        <v/>
      </c>
      <c r="E517" s="204">
        <v>0</v>
      </c>
      <c r="F517" s="202">
        <v>0</v>
      </c>
      <c r="G517" s="203" t="str">
        <f t="shared" si="71"/>
        <v/>
      </c>
      <c r="H517" s="203" t="str">
        <f t="shared" si="78"/>
        <v/>
      </c>
      <c r="I517" s="203" t="str">
        <f t="shared" si="78"/>
        <v/>
      </c>
      <c r="J517" s="205" t="str">
        <f t="shared" si="73"/>
        <v/>
      </c>
      <c r="K517" s="206">
        <v>0</v>
      </c>
      <c r="L517" s="202">
        <v>0</v>
      </c>
      <c r="M517" s="203" t="str">
        <f t="shared" si="74"/>
        <v/>
      </c>
      <c r="N517" s="204">
        <v>12</v>
      </c>
      <c r="O517" s="202">
        <v>10</v>
      </c>
      <c r="P517" s="203">
        <f t="shared" si="75"/>
        <v>0.83333333333333337</v>
      </c>
      <c r="Q517" s="203">
        <f t="shared" si="79"/>
        <v>-1</v>
      </c>
      <c r="R517" s="203">
        <f t="shared" si="79"/>
        <v>-1</v>
      </c>
      <c r="S517" s="205" t="str">
        <f t="shared" si="77"/>
        <v/>
      </c>
    </row>
    <row r="518" spans="1:19" ht="15" thickTop="1" thickBot="1" x14ac:dyDescent="0.3">
      <c r="A518" s="207" t="s">
        <v>363</v>
      </c>
      <c r="B518" s="207">
        <v>0</v>
      </c>
      <c r="C518" s="172">
        <v>0</v>
      </c>
      <c r="D518" s="200" t="str">
        <f t="shared" si="70"/>
        <v/>
      </c>
      <c r="E518" s="172">
        <v>0</v>
      </c>
      <c r="F518" s="172">
        <v>0</v>
      </c>
      <c r="G518" s="200" t="str">
        <f t="shared" si="71"/>
        <v/>
      </c>
      <c r="H518" s="200" t="str">
        <f t="shared" si="78"/>
        <v/>
      </c>
      <c r="I518" s="200" t="str">
        <f t="shared" si="78"/>
        <v/>
      </c>
      <c r="J518" s="200" t="str">
        <f t="shared" si="73"/>
        <v/>
      </c>
      <c r="K518" s="172">
        <v>0</v>
      </c>
      <c r="L518" s="172">
        <v>0</v>
      </c>
      <c r="M518" s="200" t="str">
        <f t="shared" si="74"/>
        <v/>
      </c>
      <c r="N518" s="172">
        <v>12</v>
      </c>
      <c r="O518" s="172">
        <v>10</v>
      </c>
      <c r="P518" s="200">
        <f t="shared" si="75"/>
        <v>0.83333333333333337</v>
      </c>
      <c r="Q518" s="200">
        <f t="shared" si="79"/>
        <v>-1</v>
      </c>
      <c r="R518" s="200">
        <f t="shared" si="79"/>
        <v>-1</v>
      </c>
      <c r="S518" s="200" t="str">
        <f t="shared" si="77"/>
        <v/>
      </c>
    </row>
    <row r="519" spans="1:19" ht="16.5" thickTop="1" thickBot="1" x14ac:dyDescent="0.3">
      <c r="A519" s="201" t="s">
        <v>391</v>
      </c>
      <c r="B519" s="284">
        <v>0</v>
      </c>
      <c r="C519" s="202">
        <v>0</v>
      </c>
      <c r="D519" s="203" t="str">
        <f t="shared" si="70"/>
        <v/>
      </c>
      <c r="E519" s="204">
        <v>1171</v>
      </c>
      <c r="F519" s="202">
        <v>1010</v>
      </c>
      <c r="G519" s="203">
        <f t="shared" si="71"/>
        <v>0.86251067463706232</v>
      </c>
      <c r="H519" s="203">
        <f t="shared" si="78"/>
        <v>-1</v>
      </c>
      <c r="I519" s="203">
        <f t="shared" si="78"/>
        <v>-1</v>
      </c>
      <c r="J519" s="205" t="str">
        <f t="shared" si="73"/>
        <v/>
      </c>
      <c r="K519" s="206">
        <v>3563</v>
      </c>
      <c r="L519" s="202">
        <v>3022</v>
      </c>
      <c r="M519" s="203">
        <f t="shared" si="74"/>
        <v>0.84816166152118999</v>
      </c>
      <c r="N519" s="204">
        <v>9211</v>
      </c>
      <c r="O519" s="202">
        <v>7172</v>
      </c>
      <c r="P519" s="203">
        <f t="shared" si="75"/>
        <v>0.77863424166757134</v>
      </c>
      <c r="Q519" s="203">
        <f t="shared" si="79"/>
        <v>-0.61317989360547176</v>
      </c>
      <c r="R519" s="203">
        <f t="shared" si="79"/>
        <v>-0.57863915225878415</v>
      </c>
      <c r="S519" s="205">
        <f t="shared" si="77"/>
        <v>6.9527419853618655E-2</v>
      </c>
    </row>
    <row r="520" spans="1:19" ht="15" thickTop="1" thickBot="1" x14ac:dyDescent="0.3">
      <c r="A520" s="207" t="s">
        <v>363</v>
      </c>
      <c r="B520" s="207">
        <v>0</v>
      </c>
      <c r="C520" s="172">
        <v>0</v>
      </c>
      <c r="D520" s="200" t="str">
        <f t="shared" si="70"/>
        <v/>
      </c>
      <c r="E520" s="172">
        <v>1171</v>
      </c>
      <c r="F520" s="172">
        <v>1010</v>
      </c>
      <c r="G520" s="200">
        <f t="shared" si="71"/>
        <v>0.86251067463706232</v>
      </c>
      <c r="H520" s="200">
        <f t="shared" si="78"/>
        <v>-1</v>
      </c>
      <c r="I520" s="200">
        <f t="shared" si="78"/>
        <v>-1</v>
      </c>
      <c r="J520" s="200" t="str">
        <f t="shared" si="73"/>
        <v/>
      </c>
      <c r="K520" s="172">
        <v>3563</v>
      </c>
      <c r="L520" s="172">
        <v>3022</v>
      </c>
      <c r="M520" s="200">
        <f t="shared" si="74"/>
        <v>0.84816166152118999</v>
      </c>
      <c r="N520" s="172">
        <v>9211</v>
      </c>
      <c r="O520" s="172">
        <v>7172</v>
      </c>
      <c r="P520" s="200">
        <f t="shared" si="75"/>
        <v>0.77863424166757134</v>
      </c>
      <c r="Q520" s="200">
        <f t="shared" si="79"/>
        <v>-0.61317989360547176</v>
      </c>
      <c r="R520" s="200">
        <f t="shared" si="79"/>
        <v>-0.57863915225878415</v>
      </c>
      <c r="S520" s="200">
        <f t="shared" si="77"/>
        <v>6.9527419853618655E-2</v>
      </c>
    </row>
    <row r="521" spans="1:19" ht="16.5" thickTop="1" thickBot="1" x14ac:dyDescent="0.3">
      <c r="A521" s="201" t="s">
        <v>505</v>
      </c>
      <c r="B521" s="284">
        <v>0</v>
      </c>
      <c r="C521" s="202">
        <v>0</v>
      </c>
      <c r="D521" s="203" t="str">
        <f t="shared" ref="D521:D584" si="80">IFERROR(C521/B521,"")</f>
        <v/>
      </c>
      <c r="E521" s="204">
        <v>0</v>
      </c>
      <c r="F521" s="202">
        <v>0</v>
      </c>
      <c r="G521" s="203" t="str">
        <f t="shared" ref="G521:G584" si="81">IFERROR(F521/E521,"")</f>
        <v/>
      </c>
      <c r="H521" s="203" t="str">
        <f t="shared" si="78"/>
        <v/>
      </c>
      <c r="I521" s="203" t="str">
        <f t="shared" si="78"/>
        <v/>
      </c>
      <c r="J521" s="205" t="str">
        <f t="shared" ref="J521:J584" si="82">IFERROR(D521-G521,"")</f>
        <v/>
      </c>
      <c r="K521" s="206">
        <v>0</v>
      </c>
      <c r="L521" s="202">
        <v>0</v>
      </c>
      <c r="M521" s="203" t="str">
        <f t="shared" ref="M521:M584" si="83">IFERROR(L521/K521,"")</f>
        <v/>
      </c>
      <c r="N521" s="204">
        <v>144</v>
      </c>
      <c r="O521" s="202">
        <v>134</v>
      </c>
      <c r="P521" s="203">
        <f t="shared" ref="P521:P584" si="84">IFERROR(O521/N521,"")</f>
        <v>0.93055555555555558</v>
      </c>
      <c r="Q521" s="203">
        <f t="shared" si="79"/>
        <v>-1</v>
      </c>
      <c r="R521" s="203">
        <f t="shared" si="79"/>
        <v>-1</v>
      </c>
      <c r="S521" s="205" t="str">
        <f t="shared" ref="S521:S584" si="85">IFERROR(M521-P521,"")</f>
        <v/>
      </c>
    </row>
    <row r="522" spans="1:19" ht="15" thickTop="1" thickBot="1" x14ac:dyDescent="0.3">
      <c r="A522" s="207" t="s">
        <v>103</v>
      </c>
      <c r="B522" s="207">
        <v>0</v>
      </c>
      <c r="C522" s="172">
        <v>0</v>
      </c>
      <c r="D522" s="200" t="str">
        <f t="shared" si="80"/>
        <v/>
      </c>
      <c r="E522" s="172">
        <v>0</v>
      </c>
      <c r="F522" s="172">
        <v>0</v>
      </c>
      <c r="G522" s="200" t="str">
        <f t="shared" si="81"/>
        <v/>
      </c>
      <c r="H522" s="200" t="str">
        <f t="shared" si="78"/>
        <v/>
      </c>
      <c r="I522" s="200" t="str">
        <f t="shared" si="78"/>
        <v/>
      </c>
      <c r="J522" s="200" t="str">
        <f t="shared" si="82"/>
        <v/>
      </c>
      <c r="K522" s="172">
        <v>0</v>
      </c>
      <c r="L522" s="172">
        <v>0</v>
      </c>
      <c r="M522" s="200" t="str">
        <f t="shared" si="83"/>
        <v/>
      </c>
      <c r="N522" s="172">
        <v>144</v>
      </c>
      <c r="O522" s="172">
        <v>134</v>
      </c>
      <c r="P522" s="200">
        <f t="shared" si="84"/>
        <v>0.93055555555555558</v>
      </c>
      <c r="Q522" s="200">
        <f t="shared" si="79"/>
        <v>-1</v>
      </c>
      <c r="R522" s="200">
        <f t="shared" si="79"/>
        <v>-1</v>
      </c>
      <c r="S522" s="200" t="str">
        <f t="shared" si="85"/>
        <v/>
      </c>
    </row>
    <row r="523" spans="1:19" ht="16.5" thickTop="1" thickBot="1" x14ac:dyDescent="0.3">
      <c r="A523" s="201" t="s">
        <v>546</v>
      </c>
      <c r="B523" s="284">
        <v>0</v>
      </c>
      <c r="C523" s="202">
        <v>0</v>
      </c>
      <c r="D523" s="203" t="str">
        <f t="shared" si="80"/>
        <v/>
      </c>
      <c r="E523" s="204">
        <v>0</v>
      </c>
      <c r="F523" s="202">
        <v>0</v>
      </c>
      <c r="G523" s="203" t="str">
        <f t="shared" si="81"/>
        <v/>
      </c>
      <c r="H523" s="203" t="str">
        <f t="shared" si="78"/>
        <v/>
      </c>
      <c r="I523" s="203" t="str">
        <f t="shared" si="78"/>
        <v/>
      </c>
      <c r="J523" s="205" t="str">
        <f t="shared" si="82"/>
        <v/>
      </c>
      <c r="K523" s="206">
        <v>0</v>
      </c>
      <c r="L523" s="202">
        <v>0</v>
      </c>
      <c r="M523" s="203" t="str">
        <f t="shared" si="83"/>
        <v/>
      </c>
      <c r="N523" s="204">
        <v>19</v>
      </c>
      <c r="O523" s="202">
        <v>6</v>
      </c>
      <c r="P523" s="203">
        <f t="shared" si="84"/>
        <v>0.31578947368421051</v>
      </c>
      <c r="Q523" s="203">
        <f t="shared" si="79"/>
        <v>-1</v>
      </c>
      <c r="R523" s="203">
        <f t="shared" si="79"/>
        <v>-1</v>
      </c>
      <c r="S523" s="205" t="str">
        <f t="shared" si="85"/>
        <v/>
      </c>
    </row>
    <row r="524" spans="1:19" ht="15" thickTop="1" thickBot="1" x14ac:dyDescent="0.3">
      <c r="A524" s="207" t="s">
        <v>361</v>
      </c>
      <c r="B524" s="207">
        <v>0</v>
      </c>
      <c r="C524" s="172">
        <v>0</v>
      </c>
      <c r="D524" s="200" t="str">
        <f t="shared" si="80"/>
        <v/>
      </c>
      <c r="E524" s="172">
        <v>0</v>
      </c>
      <c r="F524" s="172">
        <v>0</v>
      </c>
      <c r="G524" s="200" t="str">
        <f t="shared" si="81"/>
        <v/>
      </c>
      <c r="H524" s="200" t="str">
        <f t="shared" si="78"/>
        <v/>
      </c>
      <c r="I524" s="200" t="str">
        <f t="shared" si="78"/>
        <v/>
      </c>
      <c r="J524" s="200" t="str">
        <f t="shared" si="82"/>
        <v/>
      </c>
      <c r="K524" s="172">
        <v>0</v>
      </c>
      <c r="L524" s="172">
        <v>0</v>
      </c>
      <c r="M524" s="200" t="str">
        <f t="shared" si="83"/>
        <v/>
      </c>
      <c r="N524" s="172">
        <v>19</v>
      </c>
      <c r="O524" s="172">
        <v>6</v>
      </c>
      <c r="P524" s="200">
        <f t="shared" si="84"/>
        <v>0.31578947368421051</v>
      </c>
      <c r="Q524" s="200">
        <f t="shared" si="79"/>
        <v>-1</v>
      </c>
      <c r="R524" s="200">
        <f t="shared" si="79"/>
        <v>-1</v>
      </c>
      <c r="S524" s="200" t="str">
        <f t="shared" si="85"/>
        <v/>
      </c>
    </row>
    <row r="525" spans="1:19" ht="16.5" thickTop="1" thickBot="1" x14ac:dyDescent="0.3">
      <c r="A525" s="201" t="s">
        <v>517</v>
      </c>
      <c r="B525" s="284">
        <v>0</v>
      </c>
      <c r="C525" s="202">
        <v>0</v>
      </c>
      <c r="D525" s="203" t="str">
        <f t="shared" si="80"/>
        <v/>
      </c>
      <c r="E525" s="204">
        <v>0</v>
      </c>
      <c r="F525" s="202">
        <v>0</v>
      </c>
      <c r="G525" s="203" t="str">
        <f t="shared" si="81"/>
        <v/>
      </c>
      <c r="H525" s="203" t="str">
        <f t="shared" si="78"/>
        <v/>
      </c>
      <c r="I525" s="203" t="str">
        <f t="shared" si="78"/>
        <v/>
      </c>
      <c r="J525" s="205" t="str">
        <f t="shared" si="82"/>
        <v/>
      </c>
      <c r="K525" s="206">
        <v>57</v>
      </c>
      <c r="L525" s="202">
        <v>4</v>
      </c>
      <c r="M525" s="203">
        <f t="shared" si="83"/>
        <v>7.0175438596491224E-2</v>
      </c>
      <c r="N525" s="204">
        <v>114</v>
      </c>
      <c r="O525" s="202">
        <v>0</v>
      </c>
      <c r="P525" s="203">
        <f t="shared" si="84"/>
        <v>0</v>
      </c>
      <c r="Q525" s="203">
        <f t="shared" si="79"/>
        <v>-0.5</v>
      </c>
      <c r="R525" s="203" t="str">
        <f t="shared" si="79"/>
        <v/>
      </c>
      <c r="S525" s="205">
        <f t="shared" si="85"/>
        <v>7.0175438596491224E-2</v>
      </c>
    </row>
    <row r="526" spans="1:19" ht="15" thickTop="1" thickBot="1" x14ac:dyDescent="0.3">
      <c r="A526" s="207" t="s">
        <v>361</v>
      </c>
      <c r="B526" s="207">
        <v>0</v>
      </c>
      <c r="C526" s="172">
        <v>0</v>
      </c>
      <c r="D526" s="200" t="str">
        <f t="shared" si="80"/>
        <v/>
      </c>
      <c r="E526" s="172">
        <v>0</v>
      </c>
      <c r="F526" s="172">
        <v>0</v>
      </c>
      <c r="G526" s="200" t="str">
        <f t="shared" si="81"/>
        <v/>
      </c>
      <c r="H526" s="200" t="str">
        <f t="shared" si="78"/>
        <v/>
      </c>
      <c r="I526" s="200" t="str">
        <f t="shared" si="78"/>
        <v/>
      </c>
      <c r="J526" s="200" t="str">
        <f t="shared" si="82"/>
        <v/>
      </c>
      <c r="K526" s="172">
        <v>57</v>
      </c>
      <c r="L526" s="172">
        <v>4</v>
      </c>
      <c r="M526" s="200">
        <f t="shared" si="83"/>
        <v>7.0175438596491224E-2</v>
      </c>
      <c r="N526" s="172">
        <v>114</v>
      </c>
      <c r="O526" s="172">
        <v>0</v>
      </c>
      <c r="P526" s="200">
        <f t="shared" si="84"/>
        <v>0</v>
      </c>
      <c r="Q526" s="200">
        <f t="shared" si="79"/>
        <v>-0.5</v>
      </c>
      <c r="R526" s="200" t="str">
        <f t="shared" si="79"/>
        <v/>
      </c>
      <c r="S526" s="200">
        <f t="shared" si="85"/>
        <v>7.0175438596491224E-2</v>
      </c>
    </row>
    <row r="527" spans="1:19" ht="16.5" thickTop="1" thickBot="1" x14ac:dyDescent="0.3">
      <c r="A527" s="201" t="s">
        <v>506</v>
      </c>
      <c r="B527" s="284">
        <v>0</v>
      </c>
      <c r="C527" s="202">
        <v>0</v>
      </c>
      <c r="D527" s="203" t="str">
        <f t="shared" si="80"/>
        <v/>
      </c>
      <c r="E527" s="204">
        <v>0</v>
      </c>
      <c r="F527" s="202">
        <v>0</v>
      </c>
      <c r="G527" s="203" t="str">
        <f t="shared" si="81"/>
        <v/>
      </c>
      <c r="H527" s="203" t="str">
        <f t="shared" si="78"/>
        <v/>
      </c>
      <c r="I527" s="203" t="str">
        <f t="shared" si="78"/>
        <v/>
      </c>
      <c r="J527" s="205" t="str">
        <f t="shared" si="82"/>
        <v/>
      </c>
      <c r="K527" s="206">
        <v>764</v>
      </c>
      <c r="L527" s="202">
        <v>252</v>
      </c>
      <c r="M527" s="203">
        <f t="shared" si="83"/>
        <v>0.32984293193717279</v>
      </c>
      <c r="N527" s="204">
        <v>1020</v>
      </c>
      <c r="O527" s="202">
        <v>479</v>
      </c>
      <c r="P527" s="203">
        <f t="shared" si="84"/>
        <v>0.4696078431372549</v>
      </c>
      <c r="Q527" s="203">
        <f t="shared" si="79"/>
        <v>-0.25098039215686274</v>
      </c>
      <c r="R527" s="203">
        <f t="shared" si="79"/>
        <v>-0.47390396659707723</v>
      </c>
      <c r="S527" s="205">
        <f t="shared" si="85"/>
        <v>-0.13976491120008211</v>
      </c>
    </row>
    <row r="528" spans="1:19" ht="15" thickTop="1" thickBot="1" x14ac:dyDescent="0.3">
      <c r="A528" s="207" t="s">
        <v>359</v>
      </c>
      <c r="B528" s="207">
        <v>0</v>
      </c>
      <c r="C528" s="172">
        <v>0</v>
      </c>
      <c r="D528" s="200" t="str">
        <f t="shared" si="80"/>
        <v/>
      </c>
      <c r="E528" s="172">
        <v>0</v>
      </c>
      <c r="F528" s="172">
        <v>0</v>
      </c>
      <c r="G528" s="200" t="str">
        <f t="shared" si="81"/>
        <v/>
      </c>
      <c r="H528" s="200" t="str">
        <f t="shared" si="78"/>
        <v/>
      </c>
      <c r="I528" s="200" t="str">
        <f t="shared" si="78"/>
        <v/>
      </c>
      <c r="J528" s="200" t="str">
        <f t="shared" si="82"/>
        <v/>
      </c>
      <c r="K528" s="172">
        <v>764</v>
      </c>
      <c r="L528" s="172">
        <v>252</v>
      </c>
      <c r="M528" s="200">
        <f t="shared" si="83"/>
        <v>0.32984293193717279</v>
      </c>
      <c r="N528" s="172">
        <v>1020</v>
      </c>
      <c r="O528" s="172">
        <v>479</v>
      </c>
      <c r="P528" s="200">
        <f t="shared" si="84"/>
        <v>0.4696078431372549</v>
      </c>
      <c r="Q528" s="200">
        <f t="shared" si="79"/>
        <v>-0.25098039215686274</v>
      </c>
      <c r="R528" s="200">
        <f t="shared" si="79"/>
        <v>-0.47390396659707723</v>
      </c>
      <c r="S528" s="200">
        <f t="shared" si="85"/>
        <v>-0.13976491120008211</v>
      </c>
    </row>
    <row r="529" spans="1:19" ht="16.5" thickTop="1" thickBot="1" x14ac:dyDescent="0.3">
      <c r="A529" s="201" t="s">
        <v>519</v>
      </c>
      <c r="B529" s="284">
        <v>0</v>
      </c>
      <c r="C529" s="202">
        <v>0</v>
      </c>
      <c r="D529" s="203" t="str">
        <f t="shared" si="80"/>
        <v/>
      </c>
      <c r="E529" s="204">
        <v>0</v>
      </c>
      <c r="F529" s="202">
        <v>0</v>
      </c>
      <c r="G529" s="203" t="str">
        <f t="shared" si="81"/>
        <v/>
      </c>
      <c r="H529" s="203" t="str">
        <f t="shared" si="78"/>
        <v/>
      </c>
      <c r="I529" s="203" t="str">
        <f t="shared" si="78"/>
        <v/>
      </c>
      <c r="J529" s="205" t="str">
        <f t="shared" si="82"/>
        <v/>
      </c>
      <c r="K529" s="206">
        <v>0</v>
      </c>
      <c r="L529" s="202">
        <v>0</v>
      </c>
      <c r="M529" s="203" t="str">
        <f t="shared" si="83"/>
        <v/>
      </c>
      <c r="N529" s="204">
        <v>19</v>
      </c>
      <c r="O529" s="202">
        <v>3</v>
      </c>
      <c r="P529" s="203">
        <f t="shared" si="84"/>
        <v>0.15789473684210525</v>
      </c>
      <c r="Q529" s="203">
        <f t="shared" si="79"/>
        <v>-1</v>
      </c>
      <c r="R529" s="203">
        <f t="shared" si="79"/>
        <v>-1</v>
      </c>
      <c r="S529" s="205" t="str">
        <f t="shared" si="85"/>
        <v/>
      </c>
    </row>
    <row r="530" spans="1:19" ht="15" thickTop="1" thickBot="1" x14ac:dyDescent="0.3">
      <c r="A530" s="207" t="s">
        <v>361</v>
      </c>
      <c r="B530" s="207">
        <v>0</v>
      </c>
      <c r="C530" s="172">
        <v>0</v>
      </c>
      <c r="D530" s="200" t="str">
        <f t="shared" si="80"/>
        <v/>
      </c>
      <c r="E530" s="172">
        <v>0</v>
      </c>
      <c r="F530" s="172">
        <v>0</v>
      </c>
      <c r="G530" s="200" t="str">
        <f t="shared" si="81"/>
        <v/>
      </c>
      <c r="H530" s="200" t="str">
        <f t="shared" si="78"/>
        <v/>
      </c>
      <c r="I530" s="200" t="str">
        <f t="shared" si="78"/>
        <v/>
      </c>
      <c r="J530" s="200" t="str">
        <f t="shared" si="82"/>
        <v/>
      </c>
      <c r="K530" s="172">
        <v>0</v>
      </c>
      <c r="L530" s="172">
        <v>0</v>
      </c>
      <c r="M530" s="200" t="str">
        <f t="shared" si="83"/>
        <v/>
      </c>
      <c r="N530" s="172">
        <v>19</v>
      </c>
      <c r="O530" s="172">
        <v>3</v>
      </c>
      <c r="P530" s="200">
        <f t="shared" si="84"/>
        <v>0.15789473684210525</v>
      </c>
      <c r="Q530" s="200">
        <f t="shared" si="79"/>
        <v>-1</v>
      </c>
      <c r="R530" s="200">
        <f t="shared" si="79"/>
        <v>-1</v>
      </c>
      <c r="S530" s="200" t="str">
        <f t="shared" si="85"/>
        <v/>
      </c>
    </row>
    <row r="531" spans="1:19" ht="16.5" thickTop="1" thickBot="1" x14ac:dyDescent="0.3">
      <c r="A531" s="201" t="s">
        <v>416</v>
      </c>
      <c r="B531" s="284">
        <v>0</v>
      </c>
      <c r="C531" s="202">
        <v>0</v>
      </c>
      <c r="D531" s="203" t="str">
        <f t="shared" si="80"/>
        <v/>
      </c>
      <c r="E531" s="204">
        <v>38</v>
      </c>
      <c r="F531" s="202">
        <v>29</v>
      </c>
      <c r="G531" s="203">
        <f t="shared" si="81"/>
        <v>0.76315789473684215</v>
      </c>
      <c r="H531" s="203">
        <f t="shared" si="78"/>
        <v>-1</v>
      </c>
      <c r="I531" s="203">
        <f t="shared" si="78"/>
        <v>-1</v>
      </c>
      <c r="J531" s="205" t="str">
        <f t="shared" si="82"/>
        <v/>
      </c>
      <c r="K531" s="206">
        <v>0</v>
      </c>
      <c r="L531" s="202">
        <v>0</v>
      </c>
      <c r="M531" s="203" t="str">
        <f t="shared" si="83"/>
        <v/>
      </c>
      <c r="N531" s="204">
        <v>114</v>
      </c>
      <c r="O531" s="202">
        <v>59</v>
      </c>
      <c r="P531" s="203">
        <f t="shared" si="84"/>
        <v>0.51754385964912286</v>
      </c>
      <c r="Q531" s="203">
        <f t="shared" si="79"/>
        <v>-1</v>
      </c>
      <c r="R531" s="203">
        <f t="shared" si="79"/>
        <v>-1</v>
      </c>
      <c r="S531" s="205" t="str">
        <f t="shared" si="85"/>
        <v/>
      </c>
    </row>
    <row r="532" spans="1:19" ht="14.25" thickTop="1" x14ac:dyDescent="0.25">
      <c r="A532" s="207" t="s">
        <v>361</v>
      </c>
      <c r="B532" s="207">
        <v>0</v>
      </c>
      <c r="C532" s="172">
        <v>0</v>
      </c>
      <c r="D532" s="200" t="str">
        <f t="shared" si="80"/>
        <v/>
      </c>
      <c r="E532" s="172">
        <v>0</v>
      </c>
      <c r="F532" s="172">
        <v>0</v>
      </c>
      <c r="G532" s="200" t="str">
        <f t="shared" si="81"/>
        <v/>
      </c>
      <c r="H532" s="200" t="str">
        <f t="shared" si="78"/>
        <v/>
      </c>
      <c r="I532" s="200" t="str">
        <f t="shared" si="78"/>
        <v/>
      </c>
      <c r="J532" s="200" t="str">
        <f t="shared" si="82"/>
        <v/>
      </c>
      <c r="K532" s="172">
        <v>0</v>
      </c>
      <c r="L532" s="172">
        <v>0</v>
      </c>
      <c r="M532" s="200" t="str">
        <f t="shared" si="83"/>
        <v/>
      </c>
      <c r="N532" s="172">
        <v>38</v>
      </c>
      <c r="O532" s="172">
        <v>27</v>
      </c>
      <c r="P532" s="200">
        <f t="shared" si="84"/>
        <v>0.71052631578947367</v>
      </c>
      <c r="Q532" s="200">
        <f t="shared" si="79"/>
        <v>-1</v>
      </c>
      <c r="R532" s="200">
        <f t="shared" si="79"/>
        <v>-1</v>
      </c>
      <c r="S532" s="200" t="str">
        <f t="shared" si="85"/>
        <v/>
      </c>
    </row>
    <row r="533" spans="1:19" ht="14.25" thickBot="1" x14ac:dyDescent="0.3">
      <c r="A533" s="207" t="s">
        <v>362</v>
      </c>
      <c r="B533" s="207">
        <v>0</v>
      </c>
      <c r="C533" s="172">
        <v>0</v>
      </c>
      <c r="D533" s="200" t="str">
        <f t="shared" si="80"/>
        <v/>
      </c>
      <c r="E533" s="172">
        <v>38</v>
      </c>
      <c r="F533" s="172">
        <v>29</v>
      </c>
      <c r="G533" s="200">
        <f t="shared" si="81"/>
        <v>0.76315789473684215</v>
      </c>
      <c r="H533" s="200">
        <f t="shared" si="78"/>
        <v>-1</v>
      </c>
      <c r="I533" s="200">
        <f t="shared" si="78"/>
        <v>-1</v>
      </c>
      <c r="J533" s="200" t="str">
        <f t="shared" si="82"/>
        <v/>
      </c>
      <c r="K533" s="172">
        <v>0</v>
      </c>
      <c r="L533" s="172">
        <v>0</v>
      </c>
      <c r="M533" s="200" t="str">
        <f t="shared" si="83"/>
        <v/>
      </c>
      <c r="N533" s="172">
        <v>76</v>
      </c>
      <c r="O533" s="172">
        <v>32</v>
      </c>
      <c r="P533" s="200">
        <f t="shared" si="84"/>
        <v>0.42105263157894735</v>
      </c>
      <c r="Q533" s="200">
        <f t="shared" si="79"/>
        <v>-1</v>
      </c>
      <c r="R533" s="200">
        <f t="shared" si="79"/>
        <v>-1</v>
      </c>
      <c r="S533" s="200" t="str">
        <f t="shared" si="85"/>
        <v/>
      </c>
    </row>
    <row r="534" spans="1:19" ht="16.5" thickTop="1" thickBot="1" x14ac:dyDescent="0.3">
      <c r="A534" s="201" t="s">
        <v>398</v>
      </c>
      <c r="B534" s="284">
        <v>0</v>
      </c>
      <c r="C534" s="202">
        <v>0</v>
      </c>
      <c r="D534" s="203" t="str">
        <f t="shared" si="80"/>
        <v/>
      </c>
      <c r="E534" s="204">
        <v>1017</v>
      </c>
      <c r="F534" s="202">
        <v>806</v>
      </c>
      <c r="G534" s="203">
        <f t="shared" si="81"/>
        <v>0.79252704031465093</v>
      </c>
      <c r="H534" s="203">
        <f t="shared" si="78"/>
        <v>-1</v>
      </c>
      <c r="I534" s="203">
        <f t="shared" si="78"/>
        <v>-1</v>
      </c>
      <c r="J534" s="205" t="str">
        <f t="shared" si="82"/>
        <v/>
      </c>
      <c r="K534" s="206">
        <v>2701</v>
      </c>
      <c r="L534" s="202">
        <v>2035</v>
      </c>
      <c r="M534" s="203">
        <f t="shared" si="83"/>
        <v>0.75342465753424659</v>
      </c>
      <c r="N534" s="204">
        <v>9668</v>
      </c>
      <c r="O534" s="202">
        <v>6873</v>
      </c>
      <c r="P534" s="203">
        <f t="shared" si="84"/>
        <v>0.71090194455937117</v>
      </c>
      <c r="Q534" s="203">
        <f t="shared" si="79"/>
        <v>-0.72062474141497723</v>
      </c>
      <c r="R534" s="203">
        <f t="shared" si="79"/>
        <v>-0.7039138658518842</v>
      </c>
      <c r="S534" s="205">
        <f t="shared" si="85"/>
        <v>4.2522712974875421E-2</v>
      </c>
    </row>
    <row r="535" spans="1:19" ht="15" thickTop="1" thickBot="1" x14ac:dyDescent="0.3">
      <c r="A535" s="207" t="s">
        <v>363</v>
      </c>
      <c r="B535" s="207">
        <v>0</v>
      </c>
      <c r="C535" s="172">
        <v>0</v>
      </c>
      <c r="D535" s="200" t="str">
        <f t="shared" si="80"/>
        <v/>
      </c>
      <c r="E535" s="172">
        <v>1017</v>
      </c>
      <c r="F535" s="172">
        <v>806</v>
      </c>
      <c r="G535" s="200">
        <f t="shared" si="81"/>
        <v>0.79252704031465093</v>
      </c>
      <c r="H535" s="200">
        <f t="shared" si="78"/>
        <v>-1</v>
      </c>
      <c r="I535" s="200">
        <f t="shared" si="78"/>
        <v>-1</v>
      </c>
      <c r="J535" s="200" t="str">
        <f t="shared" si="82"/>
        <v/>
      </c>
      <c r="K535" s="172">
        <v>2701</v>
      </c>
      <c r="L535" s="172">
        <v>2035</v>
      </c>
      <c r="M535" s="200">
        <f t="shared" si="83"/>
        <v>0.75342465753424659</v>
      </c>
      <c r="N535" s="172">
        <v>9668</v>
      </c>
      <c r="O535" s="172">
        <v>6873</v>
      </c>
      <c r="P535" s="200">
        <f t="shared" si="84"/>
        <v>0.71090194455937117</v>
      </c>
      <c r="Q535" s="200">
        <f t="shared" si="79"/>
        <v>-0.72062474141497723</v>
      </c>
      <c r="R535" s="200">
        <f t="shared" si="79"/>
        <v>-0.7039138658518842</v>
      </c>
      <c r="S535" s="200">
        <f t="shared" si="85"/>
        <v>4.2522712974875421E-2</v>
      </c>
    </row>
    <row r="536" spans="1:19" ht="16.5" thickTop="1" thickBot="1" x14ac:dyDescent="0.3">
      <c r="A536" s="201" t="s">
        <v>522</v>
      </c>
      <c r="B536" s="284">
        <v>0</v>
      </c>
      <c r="C536" s="202">
        <v>0</v>
      </c>
      <c r="D536" s="203" t="str">
        <f t="shared" si="80"/>
        <v/>
      </c>
      <c r="E536" s="204">
        <v>0</v>
      </c>
      <c r="F536" s="202">
        <v>0</v>
      </c>
      <c r="G536" s="203" t="str">
        <f t="shared" si="81"/>
        <v/>
      </c>
      <c r="H536" s="203" t="str">
        <f t="shared" si="78"/>
        <v/>
      </c>
      <c r="I536" s="203" t="str">
        <f t="shared" si="78"/>
        <v/>
      </c>
      <c r="J536" s="205" t="str">
        <f t="shared" si="82"/>
        <v/>
      </c>
      <c r="K536" s="206">
        <v>1660</v>
      </c>
      <c r="L536" s="202">
        <v>1171</v>
      </c>
      <c r="M536" s="203">
        <f t="shared" si="83"/>
        <v>0.70542168674698791</v>
      </c>
      <c r="N536" s="204">
        <v>2160</v>
      </c>
      <c r="O536" s="202">
        <v>1343</v>
      </c>
      <c r="P536" s="203">
        <f t="shared" si="84"/>
        <v>0.62175925925925923</v>
      </c>
      <c r="Q536" s="203">
        <f t="shared" si="79"/>
        <v>-0.23148148148148151</v>
      </c>
      <c r="R536" s="203">
        <f t="shared" si="79"/>
        <v>-0.12807148175725991</v>
      </c>
      <c r="S536" s="205">
        <f t="shared" si="85"/>
        <v>8.3662427487728674E-2</v>
      </c>
    </row>
    <row r="537" spans="1:19" ht="15" thickTop="1" thickBot="1" x14ac:dyDescent="0.3">
      <c r="A537" s="207" t="s">
        <v>98</v>
      </c>
      <c r="B537" s="207">
        <v>0</v>
      </c>
      <c r="C537" s="172">
        <v>0</v>
      </c>
      <c r="D537" s="200" t="str">
        <f t="shared" si="80"/>
        <v/>
      </c>
      <c r="E537" s="172">
        <v>0</v>
      </c>
      <c r="F537" s="172">
        <v>0</v>
      </c>
      <c r="G537" s="200" t="str">
        <f t="shared" si="81"/>
        <v/>
      </c>
      <c r="H537" s="200" t="str">
        <f t="shared" si="78"/>
        <v/>
      </c>
      <c r="I537" s="200" t="str">
        <f t="shared" si="78"/>
        <v/>
      </c>
      <c r="J537" s="200" t="str">
        <f t="shared" si="82"/>
        <v/>
      </c>
      <c r="K537" s="172">
        <v>1660</v>
      </c>
      <c r="L537" s="172">
        <v>1171</v>
      </c>
      <c r="M537" s="200">
        <f t="shared" si="83"/>
        <v>0.70542168674698791</v>
      </c>
      <c r="N537" s="172">
        <v>2160</v>
      </c>
      <c r="O537" s="172">
        <v>1343</v>
      </c>
      <c r="P537" s="200">
        <f t="shared" si="84"/>
        <v>0.62175925925925923</v>
      </c>
      <c r="Q537" s="200">
        <f t="shared" si="79"/>
        <v>-0.23148148148148151</v>
      </c>
      <c r="R537" s="200">
        <f t="shared" si="79"/>
        <v>-0.12807148175725991</v>
      </c>
      <c r="S537" s="200">
        <f t="shared" si="85"/>
        <v>8.3662427487728674E-2</v>
      </c>
    </row>
    <row r="538" spans="1:19" ht="16.5" thickTop="1" thickBot="1" x14ac:dyDescent="0.3">
      <c r="A538" s="201" t="s">
        <v>421</v>
      </c>
      <c r="B538" s="284">
        <v>0</v>
      </c>
      <c r="C538" s="202">
        <v>0</v>
      </c>
      <c r="D538" s="203" t="str">
        <f t="shared" si="80"/>
        <v/>
      </c>
      <c r="E538" s="204">
        <v>96</v>
      </c>
      <c r="F538" s="202">
        <v>0</v>
      </c>
      <c r="G538" s="203">
        <f t="shared" si="81"/>
        <v>0</v>
      </c>
      <c r="H538" s="203">
        <f t="shared" si="78"/>
        <v>-1</v>
      </c>
      <c r="I538" s="203" t="str">
        <f t="shared" si="78"/>
        <v/>
      </c>
      <c r="J538" s="205" t="str">
        <f t="shared" si="82"/>
        <v/>
      </c>
      <c r="K538" s="206">
        <v>0</v>
      </c>
      <c r="L538" s="202">
        <v>0</v>
      </c>
      <c r="M538" s="203" t="str">
        <f t="shared" si="83"/>
        <v/>
      </c>
      <c r="N538" s="204">
        <v>258</v>
      </c>
      <c r="O538" s="202">
        <v>30</v>
      </c>
      <c r="P538" s="203">
        <f t="shared" si="84"/>
        <v>0.11627906976744186</v>
      </c>
      <c r="Q538" s="203">
        <f t="shared" si="79"/>
        <v>-1</v>
      </c>
      <c r="R538" s="203">
        <f t="shared" si="79"/>
        <v>-1</v>
      </c>
      <c r="S538" s="205" t="str">
        <f t="shared" si="85"/>
        <v/>
      </c>
    </row>
    <row r="539" spans="1:19" ht="14.25" thickTop="1" x14ac:dyDescent="0.25">
      <c r="A539" s="207" t="s">
        <v>359</v>
      </c>
      <c r="B539" s="207">
        <v>0</v>
      </c>
      <c r="C539" s="172">
        <v>0</v>
      </c>
      <c r="D539" s="200" t="str">
        <f t="shared" si="80"/>
        <v/>
      </c>
      <c r="E539" s="172">
        <v>96</v>
      </c>
      <c r="F539" s="172">
        <v>0</v>
      </c>
      <c r="G539" s="200">
        <f t="shared" si="81"/>
        <v>0</v>
      </c>
      <c r="H539" s="200">
        <f t="shared" si="78"/>
        <v>-1</v>
      </c>
      <c r="I539" s="200" t="str">
        <f t="shared" si="78"/>
        <v/>
      </c>
      <c r="J539" s="200" t="str">
        <f t="shared" si="82"/>
        <v/>
      </c>
      <c r="K539" s="172">
        <v>0</v>
      </c>
      <c r="L539" s="172">
        <v>0</v>
      </c>
      <c r="M539" s="200" t="str">
        <f t="shared" si="83"/>
        <v/>
      </c>
      <c r="N539" s="172">
        <v>194</v>
      </c>
      <c r="O539" s="172">
        <v>0</v>
      </c>
      <c r="P539" s="200">
        <f t="shared" si="84"/>
        <v>0</v>
      </c>
      <c r="Q539" s="200">
        <f t="shared" si="79"/>
        <v>-1</v>
      </c>
      <c r="R539" s="200" t="str">
        <f t="shared" si="79"/>
        <v/>
      </c>
      <c r="S539" s="200" t="str">
        <f t="shared" si="85"/>
        <v/>
      </c>
    </row>
    <row r="540" spans="1:19" ht="14.25" thickBot="1" x14ac:dyDescent="0.3">
      <c r="A540" s="207" t="s">
        <v>363</v>
      </c>
      <c r="B540" s="207">
        <v>0</v>
      </c>
      <c r="C540" s="172">
        <v>0</v>
      </c>
      <c r="D540" s="200" t="str">
        <f t="shared" si="80"/>
        <v/>
      </c>
      <c r="E540" s="172">
        <v>0</v>
      </c>
      <c r="F540" s="172">
        <v>0</v>
      </c>
      <c r="G540" s="200" t="str">
        <f t="shared" si="81"/>
        <v/>
      </c>
      <c r="H540" s="200" t="str">
        <f t="shared" si="78"/>
        <v/>
      </c>
      <c r="I540" s="200" t="str">
        <f t="shared" si="78"/>
        <v/>
      </c>
      <c r="J540" s="200" t="str">
        <f t="shared" si="82"/>
        <v/>
      </c>
      <c r="K540" s="172">
        <v>0</v>
      </c>
      <c r="L540" s="172">
        <v>0</v>
      </c>
      <c r="M540" s="200" t="str">
        <f t="shared" si="83"/>
        <v/>
      </c>
      <c r="N540" s="172">
        <v>64</v>
      </c>
      <c r="O540" s="172">
        <v>30</v>
      </c>
      <c r="P540" s="200">
        <f t="shared" si="84"/>
        <v>0.46875</v>
      </c>
      <c r="Q540" s="200">
        <f t="shared" si="79"/>
        <v>-1</v>
      </c>
      <c r="R540" s="200">
        <f t="shared" si="79"/>
        <v>-1</v>
      </c>
      <c r="S540" s="200" t="str">
        <f t="shared" si="85"/>
        <v/>
      </c>
    </row>
    <row r="541" spans="1:19" ht="16.5" thickTop="1" thickBot="1" x14ac:dyDescent="0.3">
      <c r="A541" s="201" t="s">
        <v>405</v>
      </c>
      <c r="B541" s="284">
        <v>0</v>
      </c>
      <c r="C541" s="202">
        <v>0</v>
      </c>
      <c r="D541" s="203" t="str">
        <f t="shared" si="80"/>
        <v/>
      </c>
      <c r="E541" s="204">
        <v>19</v>
      </c>
      <c r="F541" s="202">
        <v>1</v>
      </c>
      <c r="G541" s="203">
        <f t="shared" si="81"/>
        <v>5.2631578947368418E-2</v>
      </c>
      <c r="H541" s="203">
        <f t="shared" si="78"/>
        <v>-1</v>
      </c>
      <c r="I541" s="203">
        <f t="shared" si="78"/>
        <v>-1</v>
      </c>
      <c r="J541" s="205" t="str">
        <f t="shared" si="82"/>
        <v/>
      </c>
      <c r="K541" s="206">
        <v>19</v>
      </c>
      <c r="L541" s="202">
        <v>0</v>
      </c>
      <c r="M541" s="203">
        <f t="shared" si="83"/>
        <v>0</v>
      </c>
      <c r="N541" s="204">
        <v>19</v>
      </c>
      <c r="O541" s="202">
        <v>1</v>
      </c>
      <c r="P541" s="203">
        <f t="shared" si="84"/>
        <v>5.2631578947368418E-2</v>
      </c>
      <c r="Q541" s="203">
        <f t="shared" si="79"/>
        <v>0</v>
      </c>
      <c r="R541" s="203">
        <f t="shared" si="79"/>
        <v>-1</v>
      </c>
      <c r="S541" s="205">
        <f t="shared" si="85"/>
        <v>-5.2631578947368418E-2</v>
      </c>
    </row>
    <row r="542" spans="1:19" ht="15" thickTop="1" thickBot="1" x14ac:dyDescent="0.3">
      <c r="A542" s="207" t="s">
        <v>361</v>
      </c>
      <c r="B542" s="207">
        <v>0</v>
      </c>
      <c r="C542" s="172">
        <v>0</v>
      </c>
      <c r="D542" s="200" t="str">
        <f t="shared" si="80"/>
        <v/>
      </c>
      <c r="E542" s="172">
        <v>19</v>
      </c>
      <c r="F542" s="172">
        <v>1</v>
      </c>
      <c r="G542" s="200">
        <f t="shared" si="81"/>
        <v>5.2631578947368418E-2</v>
      </c>
      <c r="H542" s="200">
        <f t="shared" si="78"/>
        <v>-1</v>
      </c>
      <c r="I542" s="200">
        <f t="shared" si="78"/>
        <v>-1</v>
      </c>
      <c r="J542" s="200" t="str">
        <f t="shared" si="82"/>
        <v/>
      </c>
      <c r="K542" s="172">
        <v>19</v>
      </c>
      <c r="L542" s="172">
        <v>0</v>
      </c>
      <c r="M542" s="200">
        <f t="shared" si="83"/>
        <v>0</v>
      </c>
      <c r="N542" s="172">
        <v>19</v>
      </c>
      <c r="O542" s="172">
        <v>1</v>
      </c>
      <c r="P542" s="200">
        <f t="shared" si="84"/>
        <v>5.2631578947368418E-2</v>
      </c>
      <c r="Q542" s="200">
        <f t="shared" si="79"/>
        <v>0</v>
      </c>
      <c r="R542" s="200">
        <f t="shared" si="79"/>
        <v>-1</v>
      </c>
      <c r="S542" s="200">
        <f t="shared" si="85"/>
        <v>-5.2631578947368418E-2</v>
      </c>
    </row>
    <row r="543" spans="1:19" ht="16.5" thickTop="1" thickBot="1" x14ac:dyDescent="0.3">
      <c r="A543" s="201" t="s">
        <v>527</v>
      </c>
      <c r="B543" s="284">
        <v>0</v>
      </c>
      <c r="C543" s="202">
        <v>0</v>
      </c>
      <c r="D543" s="203" t="str">
        <f t="shared" si="80"/>
        <v/>
      </c>
      <c r="E543" s="204">
        <v>0</v>
      </c>
      <c r="F543" s="202">
        <v>0</v>
      </c>
      <c r="G543" s="203" t="str">
        <f t="shared" si="81"/>
        <v/>
      </c>
      <c r="H543" s="203" t="str">
        <f t="shared" si="78"/>
        <v/>
      </c>
      <c r="I543" s="203" t="str">
        <f t="shared" si="78"/>
        <v/>
      </c>
      <c r="J543" s="205" t="str">
        <f t="shared" si="82"/>
        <v/>
      </c>
      <c r="K543" s="206">
        <v>10</v>
      </c>
      <c r="L543" s="202">
        <v>10</v>
      </c>
      <c r="M543" s="203">
        <f t="shared" si="83"/>
        <v>1</v>
      </c>
      <c r="N543" s="204">
        <v>19</v>
      </c>
      <c r="O543" s="202">
        <v>0</v>
      </c>
      <c r="P543" s="203">
        <f t="shared" si="84"/>
        <v>0</v>
      </c>
      <c r="Q543" s="203">
        <f t="shared" si="79"/>
        <v>-0.47368421052631582</v>
      </c>
      <c r="R543" s="203" t="str">
        <f t="shared" si="79"/>
        <v/>
      </c>
      <c r="S543" s="205">
        <f t="shared" si="85"/>
        <v>1</v>
      </c>
    </row>
    <row r="544" spans="1:19" ht="15" thickTop="1" thickBot="1" x14ac:dyDescent="0.3">
      <c r="A544" s="207" t="s">
        <v>361</v>
      </c>
      <c r="B544" s="207">
        <v>0</v>
      </c>
      <c r="C544" s="172">
        <v>0</v>
      </c>
      <c r="D544" s="200" t="str">
        <f t="shared" si="80"/>
        <v/>
      </c>
      <c r="E544" s="172">
        <v>0</v>
      </c>
      <c r="F544" s="172">
        <v>0</v>
      </c>
      <c r="G544" s="200" t="str">
        <f t="shared" si="81"/>
        <v/>
      </c>
      <c r="H544" s="200" t="str">
        <f t="shared" si="78"/>
        <v/>
      </c>
      <c r="I544" s="200" t="str">
        <f t="shared" si="78"/>
        <v/>
      </c>
      <c r="J544" s="200" t="str">
        <f t="shared" si="82"/>
        <v/>
      </c>
      <c r="K544" s="172">
        <v>10</v>
      </c>
      <c r="L544" s="172">
        <v>10</v>
      </c>
      <c r="M544" s="200">
        <f t="shared" si="83"/>
        <v>1</v>
      </c>
      <c r="N544" s="172">
        <v>19</v>
      </c>
      <c r="O544" s="172">
        <v>0</v>
      </c>
      <c r="P544" s="200">
        <f t="shared" si="84"/>
        <v>0</v>
      </c>
      <c r="Q544" s="200">
        <f t="shared" si="79"/>
        <v>-0.47368421052631582</v>
      </c>
      <c r="R544" s="200" t="str">
        <f t="shared" si="79"/>
        <v/>
      </c>
      <c r="S544" s="200">
        <f t="shared" si="85"/>
        <v>1</v>
      </c>
    </row>
    <row r="545" spans="1:19" ht="16.5" thickTop="1" thickBot="1" x14ac:dyDescent="0.3">
      <c r="A545" s="201" t="s">
        <v>422</v>
      </c>
      <c r="B545" s="284">
        <v>0</v>
      </c>
      <c r="C545" s="202">
        <v>0</v>
      </c>
      <c r="D545" s="203" t="str">
        <f t="shared" si="80"/>
        <v/>
      </c>
      <c r="E545" s="204">
        <v>96</v>
      </c>
      <c r="F545" s="202">
        <v>66</v>
      </c>
      <c r="G545" s="203">
        <f t="shared" si="81"/>
        <v>0.6875</v>
      </c>
      <c r="H545" s="203">
        <f t="shared" si="78"/>
        <v>-1</v>
      </c>
      <c r="I545" s="203">
        <f t="shared" si="78"/>
        <v>-1</v>
      </c>
      <c r="J545" s="205" t="str">
        <f t="shared" si="82"/>
        <v/>
      </c>
      <c r="K545" s="206">
        <v>0</v>
      </c>
      <c r="L545" s="202">
        <v>0</v>
      </c>
      <c r="M545" s="203" t="str">
        <f t="shared" si="83"/>
        <v/>
      </c>
      <c r="N545" s="204">
        <v>96</v>
      </c>
      <c r="O545" s="202">
        <v>66</v>
      </c>
      <c r="P545" s="203">
        <f t="shared" si="84"/>
        <v>0.6875</v>
      </c>
      <c r="Q545" s="203">
        <f t="shared" si="79"/>
        <v>-1</v>
      </c>
      <c r="R545" s="203">
        <f t="shared" si="79"/>
        <v>-1</v>
      </c>
      <c r="S545" s="205" t="str">
        <f t="shared" si="85"/>
        <v/>
      </c>
    </row>
    <row r="546" spans="1:19" ht="15" thickTop="1" thickBot="1" x14ac:dyDescent="0.3">
      <c r="A546" s="207" t="s">
        <v>359</v>
      </c>
      <c r="B546" s="207">
        <v>0</v>
      </c>
      <c r="C546" s="172">
        <v>0</v>
      </c>
      <c r="D546" s="200" t="str">
        <f t="shared" si="80"/>
        <v/>
      </c>
      <c r="E546" s="172">
        <v>96</v>
      </c>
      <c r="F546" s="172">
        <v>66</v>
      </c>
      <c r="G546" s="200">
        <f t="shared" si="81"/>
        <v>0.6875</v>
      </c>
      <c r="H546" s="200">
        <f t="shared" si="78"/>
        <v>-1</v>
      </c>
      <c r="I546" s="200">
        <f t="shared" si="78"/>
        <v>-1</v>
      </c>
      <c r="J546" s="200" t="str">
        <f t="shared" si="82"/>
        <v/>
      </c>
      <c r="K546" s="172">
        <v>0</v>
      </c>
      <c r="L546" s="172">
        <v>0</v>
      </c>
      <c r="M546" s="200" t="str">
        <f t="shared" si="83"/>
        <v/>
      </c>
      <c r="N546" s="172">
        <v>96</v>
      </c>
      <c r="O546" s="172">
        <v>66</v>
      </c>
      <c r="P546" s="200">
        <f t="shared" si="84"/>
        <v>0.6875</v>
      </c>
      <c r="Q546" s="200">
        <f t="shared" si="79"/>
        <v>-1</v>
      </c>
      <c r="R546" s="200">
        <f t="shared" si="79"/>
        <v>-1</v>
      </c>
      <c r="S546" s="200" t="str">
        <f t="shared" si="85"/>
        <v/>
      </c>
    </row>
    <row r="547" spans="1:19" ht="16.5" thickTop="1" thickBot="1" x14ac:dyDescent="0.3">
      <c r="A547" s="201" t="s">
        <v>399</v>
      </c>
      <c r="B547" s="284">
        <v>0</v>
      </c>
      <c r="C547" s="202">
        <v>0</v>
      </c>
      <c r="D547" s="203" t="str">
        <f t="shared" si="80"/>
        <v/>
      </c>
      <c r="E547" s="204">
        <v>0</v>
      </c>
      <c r="F547" s="202">
        <v>0</v>
      </c>
      <c r="G547" s="203" t="str">
        <f t="shared" si="81"/>
        <v/>
      </c>
      <c r="H547" s="203" t="str">
        <f t="shared" si="78"/>
        <v/>
      </c>
      <c r="I547" s="203" t="str">
        <f t="shared" si="78"/>
        <v/>
      </c>
      <c r="J547" s="205" t="str">
        <f t="shared" si="82"/>
        <v/>
      </c>
      <c r="K547" s="206">
        <v>19</v>
      </c>
      <c r="L547" s="202">
        <v>0</v>
      </c>
      <c r="M547" s="203">
        <f t="shared" si="83"/>
        <v>0</v>
      </c>
      <c r="N547" s="204">
        <v>188</v>
      </c>
      <c r="O547" s="202">
        <v>74</v>
      </c>
      <c r="P547" s="203">
        <f t="shared" si="84"/>
        <v>0.39361702127659576</v>
      </c>
      <c r="Q547" s="203">
        <f t="shared" si="79"/>
        <v>-0.89893617021276595</v>
      </c>
      <c r="R547" s="203">
        <f t="shared" si="79"/>
        <v>-1</v>
      </c>
      <c r="S547" s="205">
        <f t="shared" si="85"/>
        <v>-0.39361702127659576</v>
      </c>
    </row>
    <row r="548" spans="1:19" ht="14.25" thickTop="1" x14ac:dyDescent="0.25">
      <c r="A548" s="207" t="s">
        <v>359</v>
      </c>
      <c r="B548" s="207">
        <v>0</v>
      </c>
      <c r="C548" s="172">
        <v>0</v>
      </c>
      <c r="D548" s="200" t="str">
        <f t="shared" si="80"/>
        <v/>
      </c>
      <c r="E548" s="172">
        <v>0</v>
      </c>
      <c r="F548" s="172">
        <v>0</v>
      </c>
      <c r="G548" s="200" t="str">
        <f t="shared" si="81"/>
        <v/>
      </c>
      <c r="H548" s="200" t="str">
        <f t="shared" si="78"/>
        <v/>
      </c>
      <c r="I548" s="200" t="str">
        <f t="shared" si="78"/>
        <v/>
      </c>
      <c r="J548" s="200" t="str">
        <f t="shared" si="82"/>
        <v/>
      </c>
      <c r="K548" s="172">
        <v>0</v>
      </c>
      <c r="L548" s="172">
        <v>0</v>
      </c>
      <c r="M548" s="200" t="str">
        <f t="shared" si="83"/>
        <v/>
      </c>
      <c r="N548" s="172">
        <v>188</v>
      </c>
      <c r="O548" s="172">
        <v>74</v>
      </c>
      <c r="P548" s="200">
        <f t="shared" si="84"/>
        <v>0.39361702127659576</v>
      </c>
      <c r="Q548" s="200">
        <f t="shared" si="79"/>
        <v>-1</v>
      </c>
      <c r="R548" s="200">
        <f t="shared" si="79"/>
        <v>-1</v>
      </c>
      <c r="S548" s="200" t="str">
        <f t="shared" si="85"/>
        <v/>
      </c>
    </row>
    <row r="549" spans="1:19" ht="14.25" thickBot="1" x14ac:dyDescent="0.3">
      <c r="A549" s="207" t="s">
        <v>361</v>
      </c>
      <c r="B549" s="207">
        <v>0</v>
      </c>
      <c r="C549" s="172">
        <v>0</v>
      </c>
      <c r="D549" s="200" t="str">
        <f t="shared" si="80"/>
        <v/>
      </c>
      <c r="E549" s="172">
        <v>0</v>
      </c>
      <c r="F549" s="172">
        <v>0</v>
      </c>
      <c r="G549" s="200" t="str">
        <f t="shared" si="81"/>
        <v/>
      </c>
      <c r="H549" s="200" t="str">
        <f t="shared" si="78"/>
        <v/>
      </c>
      <c r="I549" s="200" t="str">
        <f t="shared" si="78"/>
        <v/>
      </c>
      <c r="J549" s="200" t="str">
        <f t="shared" si="82"/>
        <v/>
      </c>
      <c r="K549" s="172">
        <v>19</v>
      </c>
      <c r="L549" s="172">
        <v>0</v>
      </c>
      <c r="M549" s="200">
        <f t="shared" si="83"/>
        <v>0</v>
      </c>
      <c r="N549" s="172">
        <v>0</v>
      </c>
      <c r="O549" s="172">
        <v>0</v>
      </c>
      <c r="P549" s="200" t="str">
        <f t="shared" si="84"/>
        <v/>
      </c>
      <c r="Q549" s="200" t="str">
        <f t="shared" si="79"/>
        <v/>
      </c>
      <c r="R549" s="200" t="str">
        <f t="shared" si="79"/>
        <v/>
      </c>
      <c r="S549" s="200" t="str">
        <f t="shared" si="85"/>
        <v/>
      </c>
    </row>
    <row r="550" spans="1:19" ht="16.5" thickTop="1" thickBot="1" x14ac:dyDescent="0.3">
      <c r="A550" s="201" t="s">
        <v>489</v>
      </c>
      <c r="B550" s="284">
        <v>0</v>
      </c>
      <c r="C550" s="202">
        <v>0</v>
      </c>
      <c r="D550" s="203" t="str">
        <f t="shared" si="80"/>
        <v/>
      </c>
      <c r="E550" s="204">
        <v>0</v>
      </c>
      <c r="F550" s="202">
        <v>0</v>
      </c>
      <c r="G550" s="203" t="str">
        <f t="shared" si="81"/>
        <v/>
      </c>
      <c r="H550" s="203" t="str">
        <f t="shared" si="78"/>
        <v/>
      </c>
      <c r="I550" s="203" t="str">
        <f t="shared" si="78"/>
        <v/>
      </c>
      <c r="J550" s="205" t="str">
        <f t="shared" si="82"/>
        <v/>
      </c>
      <c r="K550" s="206">
        <v>0</v>
      </c>
      <c r="L550" s="202">
        <v>0</v>
      </c>
      <c r="M550" s="203" t="str">
        <f t="shared" si="83"/>
        <v/>
      </c>
      <c r="N550" s="204">
        <v>11</v>
      </c>
      <c r="O550" s="202">
        <v>11</v>
      </c>
      <c r="P550" s="203">
        <f t="shared" si="84"/>
        <v>1</v>
      </c>
      <c r="Q550" s="203">
        <f t="shared" si="79"/>
        <v>-1</v>
      </c>
      <c r="R550" s="203">
        <f t="shared" si="79"/>
        <v>-1</v>
      </c>
      <c r="S550" s="205" t="str">
        <f t="shared" si="85"/>
        <v/>
      </c>
    </row>
    <row r="551" spans="1:19" ht="15" thickTop="1" thickBot="1" x14ac:dyDescent="0.3">
      <c r="A551" s="207" t="s">
        <v>363</v>
      </c>
      <c r="B551" s="207">
        <v>0</v>
      </c>
      <c r="C551" s="172">
        <v>0</v>
      </c>
      <c r="D551" s="200" t="str">
        <f t="shared" si="80"/>
        <v/>
      </c>
      <c r="E551" s="172">
        <v>0</v>
      </c>
      <c r="F551" s="172">
        <v>0</v>
      </c>
      <c r="G551" s="200" t="str">
        <f t="shared" si="81"/>
        <v/>
      </c>
      <c r="H551" s="200" t="str">
        <f t="shared" si="78"/>
        <v/>
      </c>
      <c r="I551" s="200" t="str">
        <f t="shared" si="78"/>
        <v/>
      </c>
      <c r="J551" s="200" t="str">
        <f t="shared" si="82"/>
        <v/>
      </c>
      <c r="K551" s="172">
        <v>0</v>
      </c>
      <c r="L551" s="172">
        <v>0</v>
      </c>
      <c r="M551" s="200" t="str">
        <f t="shared" si="83"/>
        <v/>
      </c>
      <c r="N551" s="172">
        <v>11</v>
      </c>
      <c r="O551" s="172">
        <v>11</v>
      </c>
      <c r="P551" s="200">
        <f t="shared" si="84"/>
        <v>1</v>
      </c>
      <c r="Q551" s="200">
        <f t="shared" si="79"/>
        <v>-1</v>
      </c>
      <c r="R551" s="200">
        <f t="shared" si="79"/>
        <v>-1</v>
      </c>
      <c r="S551" s="200" t="str">
        <f t="shared" si="85"/>
        <v/>
      </c>
    </row>
    <row r="552" spans="1:19" ht="16.5" thickTop="1" thickBot="1" x14ac:dyDescent="0.3">
      <c r="A552" s="201" t="s">
        <v>400</v>
      </c>
      <c r="B552" s="284">
        <v>0</v>
      </c>
      <c r="C552" s="202">
        <v>0</v>
      </c>
      <c r="D552" s="203" t="str">
        <f t="shared" si="80"/>
        <v/>
      </c>
      <c r="E552" s="204">
        <v>25</v>
      </c>
      <c r="F552" s="202">
        <v>25</v>
      </c>
      <c r="G552" s="203">
        <f t="shared" si="81"/>
        <v>1</v>
      </c>
      <c r="H552" s="203">
        <f t="shared" si="78"/>
        <v>-1</v>
      </c>
      <c r="I552" s="203">
        <f t="shared" si="78"/>
        <v>-1</v>
      </c>
      <c r="J552" s="205" t="str">
        <f t="shared" si="82"/>
        <v/>
      </c>
      <c r="K552" s="206">
        <v>38</v>
      </c>
      <c r="L552" s="202">
        <v>22</v>
      </c>
      <c r="M552" s="203">
        <f t="shared" si="83"/>
        <v>0.57894736842105265</v>
      </c>
      <c r="N552" s="204">
        <v>245</v>
      </c>
      <c r="O552" s="202">
        <v>235</v>
      </c>
      <c r="P552" s="203">
        <f t="shared" si="84"/>
        <v>0.95918367346938771</v>
      </c>
      <c r="Q552" s="203">
        <f t="shared" si="79"/>
        <v>-0.8448979591836735</v>
      </c>
      <c r="R552" s="203">
        <f t="shared" si="79"/>
        <v>-0.90638297872340423</v>
      </c>
      <c r="S552" s="205">
        <f t="shared" si="85"/>
        <v>-0.38023630504833505</v>
      </c>
    </row>
    <row r="553" spans="1:19" ht="15" thickTop="1" thickBot="1" x14ac:dyDescent="0.3">
      <c r="A553" s="207" t="s">
        <v>360</v>
      </c>
      <c r="B553" s="207">
        <v>0</v>
      </c>
      <c r="C553" s="172">
        <v>0</v>
      </c>
      <c r="D553" s="200" t="str">
        <f t="shared" si="80"/>
        <v/>
      </c>
      <c r="E553" s="172">
        <v>25</v>
      </c>
      <c r="F553" s="172">
        <v>25</v>
      </c>
      <c r="G553" s="200">
        <f t="shared" si="81"/>
        <v>1</v>
      </c>
      <c r="H553" s="200">
        <f t="shared" si="78"/>
        <v>-1</v>
      </c>
      <c r="I553" s="200">
        <f t="shared" si="78"/>
        <v>-1</v>
      </c>
      <c r="J553" s="200" t="str">
        <f t="shared" si="82"/>
        <v/>
      </c>
      <c r="K553" s="172">
        <v>38</v>
      </c>
      <c r="L553" s="172">
        <v>22</v>
      </c>
      <c r="M553" s="200">
        <f t="shared" si="83"/>
        <v>0.57894736842105265</v>
      </c>
      <c r="N553" s="172">
        <v>245</v>
      </c>
      <c r="O553" s="172">
        <v>235</v>
      </c>
      <c r="P553" s="200">
        <f t="shared" si="84"/>
        <v>0.95918367346938771</v>
      </c>
      <c r="Q553" s="200">
        <f t="shared" si="79"/>
        <v>-0.8448979591836735</v>
      </c>
      <c r="R553" s="200">
        <f t="shared" si="79"/>
        <v>-0.90638297872340423</v>
      </c>
      <c r="S553" s="200">
        <f t="shared" si="85"/>
        <v>-0.38023630504833505</v>
      </c>
    </row>
    <row r="554" spans="1:19" ht="16.5" thickTop="1" thickBot="1" x14ac:dyDescent="0.3">
      <c r="A554" s="201" t="s">
        <v>529</v>
      </c>
      <c r="B554" s="284">
        <v>0</v>
      </c>
      <c r="C554" s="202">
        <v>0</v>
      </c>
      <c r="D554" s="203" t="str">
        <f t="shared" si="80"/>
        <v/>
      </c>
      <c r="E554" s="204">
        <v>0</v>
      </c>
      <c r="F554" s="202">
        <v>0</v>
      </c>
      <c r="G554" s="203" t="str">
        <f t="shared" si="81"/>
        <v/>
      </c>
      <c r="H554" s="203" t="str">
        <f t="shared" si="78"/>
        <v/>
      </c>
      <c r="I554" s="203" t="str">
        <f t="shared" si="78"/>
        <v/>
      </c>
      <c r="J554" s="205" t="str">
        <f t="shared" si="82"/>
        <v/>
      </c>
      <c r="K554" s="206">
        <v>0</v>
      </c>
      <c r="L554" s="202">
        <v>0</v>
      </c>
      <c r="M554" s="203" t="str">
        <f t="shared" si="83"/>
        <v/>
      </c>
      <c r="N554" s="204">
        <v>19</v>
      </c>
      <c r="O554" s="202">
        <v>16</v>
      </c>
      <c r="P554" s="203">
        <f t="shared" si="84"/>
        <v>0.84210526315789469</v>
      </c>
      <c r="Q554" s="203">
        <f t="shared" si="79"/>
        <v>-1</v>
      </c>
      <c r="R554" s="203">
        <f t="shared" si="79"/>
        <v>-1</v>
      </c>
      <c r="S554" s="205" t="str">
        <f t="shared" si="85"/>
        <v/>
      </c>
    </row>
    <row r="555" spans="1:19" ht="15" thickTop="1" thickBot="1" x14ac:dyDescent="0.3">
      <c r="A555" s="207" t="s">
        <v>361</v>
      </c>
      <c r="B555" s="207">
        <v>0</v>
      </c>
      <c r="C555" s="172">
        <v>0</v>
      </c>
      <c r="D555" s="200" t="str">
        <f t="shared" si="80"/>
        <v/>
      </c>
      <c r="E555" s="172">
        <v>0</v>
      </c>
      <c r="F555" s="172">
        <v>0</v>
      </c>
      <c r="G555" s="200" t="str">
        <f t="shared" si="81"/>
        <v/>
      </c>
      <c r="H555" s="200" t="str">
        <f t="shared" si="78"/>
        <v/>
      </c>
      <c r="I555" s="200" t="str">
        <f t="shared" si="78"/>
        <v/>
      </c>
      <c r="J555" s="200" t="str">
        <f t="shared" si="82"/>
        <v/>
      </c>
      <c r="K555" s="172">
        <v>0</v>
      </c>
      <c r="L555" s="172">
        <v>0</v>
      </c>
      <c r="M555" s="200" t="str">
        <f t="shared" si="83"/>
        <v/>
      </c>
      <c r="N555" s="172">
        <v>19</v>
      </c>
      <c r="O555" s="172">
        <v>16</v>
      </c>
      <c r="P555" s="200">
        <f t="shared" si="84"/>
        <v>0.84210526315789469</v>
      </c>
      <c r="Q555" s="200">
        <f t="shared" si="79"/>
        <v>-1</v>
      </c>
      <c r="R555" s="200">
        <f t="shared" si="79"/>
        <v>-1</v>
      </c>
      <c r="S555" s="200" t="str">
        <f t="shared" si="85"/>
        <v/>
      </c>
    </row>
    <row r="556" spans="1:19" ht="16.5" thickTop="1" thickBot="1" x14ac:dyDescent="0.3">
      <c r="A556" s="201" t="s">
        <v>485</v>
      </c>
      <c r="B556" s="284">
        <v>0</v>
      </c>
      <c r="C556" s="202">
        <v>0</v>
      </c>
      <c r="D556" s="203" t="str">
        <f t="shared" si="80"/>
        <v/>
      </c>
      <c r="E556" s="204">
        <v>0</v>
      </c>
      <c r="F556" s="202">
        <v>0</v>
      </c>
      <c r="G556" s="203" t="str">
        <f t="shared" si="81"/>
        <v/>
      </c>
      <c r="H556" s="203" t="str">
        <f t="shared" ref="H556:I619" si="86">IFERROR(B556/E556-1,"")</f>
        <v/>
      </c>
      <c r="I556" s="203" t="str">
        <f t="shared" si="86"/>
        <v/>
      </c>
      <c r="J556" s="205" t="str">
        <f t="shared" si="82"/>
        <v/>
      </c>
      <c r="K556" s="206">
        <v>0</v>
      </c>
      <c r="L556" s="202">
        <v>0</v>
      </c>
      <c r="M556" s="203" t="str">
        <f t="shared" si="83"/>
        <v/>
      </c>
      <c r="N556" s="204">
        <v>13</v>
      </c>
      <c r="O556" s="202">
        <v>13</v>
      </c>
      <c r="P556" s="203">
        <f t="shared" si="84"/>
        <v>1</v>
      </c>
      <c r="Q556" s="203">
        <f t="shared" ref="Q556:R619" si="87">IFERROR(K556/N556-1,"")</f>
        <v>-1</v>
      </c>
      <c r="R556" s="203">
        <f t="shared" si="87"/>
        <v>-1</v>
      </c>
      <c r="S556" s="205" t="str">
        <f t="shared" si="85"/>
        <v/>
      </c>
    </row>
    <row r="557" spans="1:19" ht="15" thickTop="1" thickBot="1" x14ac:dyDescent="0.3">
      <c r="A557" s="207" t="s">
        <v>363</v>
      </c>
      <c r="B557" s="207">
        <v>0</v>
      </c>
      <c r="C557" s="172">
        <v>0</v>
      </c>
      <c r="D557" s="200" t="str">
        <f t="shared" si="80"/>
        <v/>
      </c>
      <c r="E557" s="172">
        <v>0</v>
      </c>
      <c r="F557" s="172">
        <v>0</v>
      </c>
      <c r="G557" s="200" t="str">
        <f t="shared" si="81"/>
        <v/>
      </c>
      <c r="H557" s="200" t="str">
        <f t="shared" si="86"/>
        <v/>
      </c>
      <c r="I557" s="200" t="str">
        <f t="shared" si="86"/>
        <v/>
      </c>
      <c r="J557" s="200" t="str">
        <f t="shared" si="82"/>
        <v/>
      </c>
      <c r="K557" s="172">
        <v>0</v>
      </c>
      <c r="L557" s="172">
        <v>0</v>
      </c>
      <c r="M557" s="200" t="str">
        <f t="shared" si="83"/>
        <v/>
      </c>
      <c r="N557" s="172">
        <v>13</v>
      </c>
      <c r="O557" s="172">
        <v>13</v>
      </c>
      <c r="P557" s="200">
        <f t="shared" si="84"/>
        <v>1</v>
      </c>
      <c r="Q557" s="200">
        <f t="shared" si="87"/>
        <v>-1</v>
      </c>
      <c r="R557" s="200">
        <f t="shared" si="87"/>
        <v>-1</v>
      </c>
      <c r="S557" s="200" t="str">
        <f t="shared" si="85"/>
        <v/>
      </c>
    </row>
    <row r="558" spans="1:19" ht="16.5" thickTop="1" thickBot="1" x14ac:dyDescent="0.3">
      <c r="A558" s="201" t="s">
        <v>533</v>
      </c>
      <c r="B558" s="284">
        <v>0</v>
      </c>
      <c r="C558" s="202">
        <v>0</v>
      </c>
      <c r="D558" s="203" t="str">
        <f t="shared" si="80"/>
        <v/>
      </c>
      <c r="E558" s="204">
        <v>0</v>
      </c>
      <c r="F558" s="202">
        <v>0</v>
      </c>
      <c r="G558" s="203" t="str">
        <f t="shared" si="81"/>
        <v/>
      </c>
      <c r="H558" s="203" t="str">
        <f t="shared" si="86"/>
        <v/>
      </c>
      <c r="I558" s="203" t="str">
        <f t="shared" si="86"/>
        <v/>
      </c>
      <c r="J558" s="205" t="str">
        <f t="shared" si="82"/>
        <v/>
      </c>
      <c r="K558" s="206">
        <v>38</v>
      </c>
      <c r="L558" s="202">
        <v>18</v>
      </c>
      <c r="M558" s="203">
        <f t="shared" si="83"/>
        <v>0.47368421052631576</v>
      </c>
      <c r="N558" s="204">
        <v>0</v>
      </c>
      <c r="O558" s="202">
        <v>0</v>
      </c>
      <c r="P558" s="203" t="str">
        <f t="shared" si="84"/>
        <v/>
      </c>
      <c r="Q558" s="203" t="str">
        <f t="shared" si="87"/>
        <v/>
      </c>
      <c r="R558" s="203" t="str">
        <f t="shared" si="87"/>
        <v/>
      </c>
      <c r="S558" s="205" t="str">
        <f t="shared" si="85"/>
        <v/>
      </c>
    </row>
    <row r="559" spans="1:19" ht="15" thickTop="1" thickBot="1" x14ac:dyDescent="0.3">
      <c r="A559" s="207" t="s">
        <v>361</v>
      </c>
      <c r="B559" s="207">
        <v>0</v>
      </c>
      <c r="C559" s="172">
        <v>0</v>
      </c>
      <c r="D559" s="200" t="str">
        <f t="shared" si="80"/>
        <v/>
      </c>
      <c r="E559" s="172">
        <v>0</v>
      </c>
      <c r="F559" s="172">
        <v>0</v>
      </c>
      <c r="G559" s="200" t="str">
        <f t="shared" si="81"/>
        <v/>
      </c>
      <c r="H559" s="200" t="str">
        <f t="shared" si="86"/>
        <v/>
      </c>
      <c r="I559" s="200" t="str">
        <f t="shared" si="86"/>
        <v/>
      </c>
      <c r="J559" s="200" t="str">
        <f t="shared" si="82"/>
        <v/>
      </c>
      <c r="K559" s="172">
        <v>38</v>
      </c>
      <c r="L559" s="172">
        <v>18</v>
      </c>
      <c r="M559" s="200">
        <f t="shared" si="83"/>
        <v>0.47368421052631576</v>
      </c>
      <c r="N559" s="172">
        <v>0</v>
      </c>
      <c r="O559" s="172">
        <v>0</v>
      </c>
      <c r="P559" s="200" t="str">
        <f t="shared" si="84"/>
        <v/>
      </c>
      <c r="Q559" s="200" t="str">
        <f t="shared" si="87"/>
        <v/>
      </c>
      <c r="R559" s="200" t="str">
        <f t="shared" si="87"/>
        <v/>
      </c>
      <c r="S559" s="200" t="str">
        <f t="shared" si="85"/>
        <v/>
      </c>
    </row>
    <row r="560" spans="1:19" ht="16.5" thickTop="1" thickBot="1" x14ac:dyDescent="0.3">
      <c r="A560" s="201" t="s">
        <v>535</v>
      </c>
      <c r="B560" s="284">
        <v>0</v>
      </c>
      <c r="C560" s="202">
        <v>0</v>
      </c>
      <c r="D560" s="203" t="str">
        <f t="shared" si="80"/>
        <v/>
      </c>
      <c r="E560" s="204">
        <v>0</v>
      </c>
      <c r="F560" s="202">
        <v>0</v>
      </c>
      <c r="G560" s="203" t="str">
        <f t="shared" si="81"/>
        <v/>
      </c>
      <c r="H560" s="203" t="str">
        <f t="shared" si="86"/>
        <v/>
      </c>
      <c r="I560" s="203" t="str">
        <f t="shared" si="86"/>
        <v/>
      </c>
      <c r="J560" s="205" t="str">
        <f t="shared" si="82"/>
        <v/>
      </c>
      <c r="K560" s="206">
        <v>19</v>
      </c>
      <c r="L560" s="202">
        <v>13</v>
      </c>
      <c r="M560" s="203">
        <f t="shared" si="83"/>
        <v>0.68421052631578949</v>
      </c>
      <c r="N560" s="204">
        <v>0</v>
      </c>
      <c r="O560" s="202">
        <v>0</v>
      </c>
      <c r="P560" s="203" t="str">
        <f t="shared" si="84"/>
        <v/>
      </c>
      <c r="Q560" s="203" t="str">
        <f t="shared" si="87"/>
        <v/>
      </c>
      <c r="R560" s="203" t="str">
        <f t="shared" si="87"/>
        <v/>
      </c>
      <c r="S560" s="205" t="str">
        <f t="shared" si="85"/>
        <v/>
      </c>
    </row>
    <row r="561" spans="1:19" ht="15" thickTop="1" thickBot="1" x14ac:dyDescent="0.3">
      <c r="A561" s="207" t="s">
        <v>361</v>
      </c>
      <c r="B561" s="207">
        <v>0</v>
      </c>
      <c r="C561" s="172">
        <v>0</v>
      </c>
      <c r="D561" s="200" t="str">
        <f t="shared" si="80"/>
        <v/>
      </c>
      <c r="E561" s="172">
        <v>0</v>
      </c>
      <c r="F561" s="172">
        <v>0</v>
      </c>
      <c r="G561" s="200" t="str">
        <f t="shared" si="81"/>
        <v/>
      </c>
      <c r="H561" s="200" t="str">
        <f t="shared" si="86"/>
        <v/>
      </c>
      <c r="I561" s="200" t="str">
        <f t="shared" si="86"/>
        <v/>
      </c>
      <c r="J561" s="200" t="str">
        <f t="shared" si="82"/>
        <v/>
      </c>
      <c r="K561" s="172">
        <v>19</v>
      </c>
      <c r="L561" s="172">
        <v>13</v>
      </c>
      <c r="M561" s="200">
        <f t="shared" si="83"/>
        <v>0.68421052631578949</v>
      </c>
      <c r="N561" s="172">
        <v>0</v>
      </c>
      <c r="O561" s="172">
        <v>0</v>
      </c>
      <c r="P561" s="200" t="str">
        <f t="shared" si="84"/>
        <v/>
      </c>
      <c r="Q561" s="200" t="str">
        <f t="shared" si="87"/>
        <v/>
      </c>
      <c r="R561" s="200" t="str">
        <f t="shared" si="87"/>
        <v/>
      </c>
      <c r="S561" s="200" t="str">
        <f t="shared" si="85"/>
        <v/>
      </c>
    </row>
    <row r="562" spans="1:19" ht="16.5" thickTop="1" thickBot="1" x14ac:dyDescent="0.3">
      <c r="A562" s="201" t="s">
        <v>492</v>
      </c>
      <c r="B562" s="284">
        <v>0</v>
      </c>
      <c r="C562" s="202">
        <v>0</v>
      </c>
      <c r="D562" s="203" t="str">
        <f t="shared" si="80"/>
        <v/>
      </c>
      <c r="E562" s="204">
        <v>0</v>
      </c>
      <c r="F562" s="202">
        <v>0</v>
      </c>
      <c r="G562" s="203" t="str">
        <f t="shared" si="81"/>
        <v/>
      </c>
      <c r="H562" s="203" t="str">
        <f t="shared" si="86"/>
        <v/>
      </c>
      <c r="I562" s="203" t="str">
        <f t="shared" si="86"/>
        <v/>
      </c>
      <c r="J562" s="205" t="str">
        <f t="shared" si="82"/>
        <v/>
      </c>
      <c r="K562" s="206">
        <v>144</v>
      </c>
      <c r="L562" s="202">
        <v>93</v>
      </c>
      <c r="M562" s="203">
        <f t="shared" si="83"/>
        <v>0.64583333333333337</v>
      </c>
      <c r="N562" s="204">
        <v>76</v>
      </c>
      <c r="O562" s="202">
        <v>54</v>
      </c>
      <c r="P562" s="203">
        <f t="shared" si="84"/>
        <v>0.71052631578947367</v>
      </c>
      <c r="Q562" s="203">
        <f t="shared" si="87"/>
        <v>0.89473684210526305</v>
      </c>
      <c r="R562" s="203">
        <f t="shared" si="87"/>
        <v>0.72222222222222232</v>
      </c>
      <c r="S562" s="205">
        <f t="shared" si="85"/>
        <v>-6.4692982456140302E-2</v>
      </c>
    </row>
    <row r="563" spans="1:19" ht="15" thickTop="1" thickBot="1" x14ac:dyDescent="0.3">
      <c r="A563" s="207" t="s">
        <v>360</v>
      </c>
      <c r="B563" s="207">
        <v>0</v>
      </c>
      <c r="C563" s="172">
        <v>0</v>
      </c>
      <c r="D563" s="200" t="str">
        <f t="shared" si="80"/>
        <v/>
      </c>
      <c r="E563" s="172">
        <v>0</v>
      </c>
      <c r="F563" s="172">
        <v>0</v>
      </c>
      <c r="G563" s="200" t="str">
        <f t="shared" si="81"/>
        <v/>
      </c>
      <c r="H563" s="200" t="str">
        <f t="shared" si="86"/>
        <v/>
      </c>
      <c r="I563" s="200" t="str">
        <f t="shared" si="86"/>
        <v/>
      </c>
      <c r="J563" s="200" t="str">
        <f t="shared" si="82"/>
        <v/>
      </c>
      <c r="K563" s="172">
        <v>144</v>
      </c>
      <c r="L563" s="172">
        <v>93</v>
      </c>
      <c r="M563" s="200">
        <f t="shared" si="83"/>
        <v>0.64583333333333337</v>
      </c>
      <c r="N563" s="172">
        <v>76</v>
      </c>
      <c r="O563" s="172">
        <v>54</v>
      </c>
      <c r="P563" s="200">
        <f t="shared" si="84"/>
        <v>0.71052631578947367</v>
      </c>
      <c r="Q563" s="200">
        <f t="shared" si="87"/>
        <v>0.89473684210526305</v>
      </c>
      <c r="R563" s="200">
        <f t="shared" si="87"/>
        <v>0.72222222222222232</v>
      </c>
      <c r="S563" s="200">
        <f t="shared" si="85"/>
        <v>-6.4692982456140302E-2</v>
      </c>
    </row>
    <row r="564" spans="1:19" ht="16.5" thickTop="1" thickBot="1" x14ac:dyDescent="0.3">
      <c r="A564" s="201" t="s">
        <v>430</v>
      </c>
      <c r="B564" s="284">
        <v>0</v>
      </c>
      <c r="C564" s="202">
        <v>0</v>
      </c>
      <c r="D564" s="203" t="str">
        <f t="shared" si="80"/>
        <v/>
      </c>
      <c r="E564" s="204">
        <v>372</v>
      </c>
      <c r="F564" s="202">
        <v>284</v>
      </c>
      <c r="G564" s="203">
        <f t="shared" si="81"/>
        <v>0.76344086021505375</v>
      </c>
      <c r="H564" s="203">
        <f t="shared" si="86"/>
        <v>-1</v>
      </c>
      <c r="I564" s="203">
        <f t="shared" si="86"/>
        <v>-1</v>
      </c>
      <c r="J564" s="205" t="str">
        <f t="shared" si="82"/>
        <v/>
      </c>
      <c r="K564" s="206">
        <v>0</v>
      </c>
      <c r="L564" s="202">
        <v>0</v>
      </c>
      <c r="M564" s="203" t="str">
        <f t="shared" si="83"/>
        <v/>
      </c>
      <c r="N564" s="204">
        <v>3536</v>
      </c>
      <c r="O564" s="202">
        <v>2691</v>
      </c>
      <c r="P564" s="203">
        <f t="shared" si="84"/>
        <v>0.76102941176470584</v>
      </c>
      <c r="Q564" s="203">
        <f t="shared" si="87"/>
        <v>-1</v>
      </c>
      <c r="R564" s="203">
        <f t="shared" si="87"/>
        <v>-1</v>
      </c>
      <c r="S564" s="205" t="str">
        <f t="shared" si="85"/>
        <v/>
      </c>
    </row>
    <row r="565" spans="1:19" ht="15" thickTop="1" thickBot="1" x14ac:dyDescent="0.3">
      <c r="A565" s="207" t="s">
        <v>360</v>
      </c>
      <c r="B565" s="207">
        <v>0</v>
      </c>
      <c r="C565" s="172">
        <v>0</v>
      </c>
      <c r="D565" s="200" t="str">
        <f t="shared" si="80"/>
        <v/>
      </c>
      <c r="E565" s="172">
        <v>372</v>
      </c>
      <c r="F565" s="172">
        <v>284</v>
      </c>
      <c r="G565" s="200">
        <f t="shared" si="81"/>
        <v>0.76344086021505375</v>
      </c>
      <c r="H565" s="200">
        <f t="shared" si="86"/>
        <v>-1</v>
      </c>
      <c r="I565" s="200">
        <f t="shared" si="86"/>
        <v>-1</v>
      </c>
      <c r="J565" s="200" t="str">
        <f t="shared" si="82"/>
        <v/>
      </c>
      <c r="K565" s="172">
        <v>0</v>
      </c>
      <c r="L565" s="172">
        <v>0</v>
      </c>
      <c r="M565" s="200" t="str">
        <f t="shared" si="83"/>
        <v/>
      </c>
      <c r="N565" s="172">
        <v>3536</v>
      </c>
      <c r="O565" s="172">
        <v>2691</v>
      </c>
      <c r="P565" s="200">
        <f t="shared" si="84"/>
        <v>0.76102941176470584</v>
      </c>
      <c r="Q565" s="200">
        <f t="shared" si="87"/>
        <v>-1</v>
      </c>
      <c r="R565" s="200">
        <f t="shared" si="87"/>
        <v>-1</v>
      </c>
      <c r="S565" s="200" t="str">
        <f t="shared" si="85"/>
        <v/>
      </c>
    </row>
    <row r="566" spans="1:19" ht="16.5" thickTop="1" thickBot="1" x14ac:dyDescent="0.3">
      <c r="A566" s="201" t="s">
        <v>481</v>
      </c>
      <c r="B566" s="284">
        <v>0</v>
      </c>
      <c r="C566" s="202">
        <v>0</v>
      </c>
      <c r="D566" s="203" t="str">
        <f t="shared" si="80"/>
        <v/>
      </c>
      <c r="E566" s="204">
        <v>0</v>
      </c>
      <c r="F566" s="202">
        <v>0</v>
      </c>
      <c r="G566" s="203" t="str">
        <f t="shared" si="81"/>
        <v/>
      </c>
      <c r="H566" s="203" t="str">
        <f t="shared" si="86"/>
        <v/>
      </c>
      <c r="I566" s="203" t="str">
        <f t="shared" si="86"/>
        <v/>
      </c>
      <c r="J566" s="205" t="str">
        <f t="shared" si="82"/>
        <v/>
      </c>
      <c r="K566" s="206">
        <v>0</v>
      </c>
      <c r="L566" s="202">
        <v>0</v>
      </c>
      <c r="M566" s="203" t="str">
        <f t="shared" si="83"/>
        <v/>
      </c>
      <c r="N566" s="204">
        <v>76</v>
      </c>
      <c r="O566" s="202">
        <v>46</v>
      </c>
      <c r="P566" s="203">
        <f t="shared" si="84"/>
        <v>0.60526315789473684</v>
      </c>
      <c r="Q566" s="203">
        <f t="shared" si="87"/>
        <v>-1</v>
      </c>
      <c r="R566" s="203">
        <f t="shared" si="87"/>
        <v>-1</v>
      </c>
      <c r="S566" s="205" t="str">
        <f t="shared" si="85"/>
        <v/>
      </c>
    </row>
    <row r="567" spans="1:19" ht="15" thickTop="1" thickBot="1" x14ac:dyDescent="0.3">
      <c r="A567" s="207" t="s">
        <v>362</v>
      </c>
      <c r="B567" s="207">
        <v>0</v>
      </c>
      <c r="C567" s="172">
        <v>0</v>
      </c>
      <c r="D567" s="200" t="str">
        <f t="shared" si="80"/>
        <v/>
      </c>
      <c r="E567" s="172">
        <v>0</v>
      </c>
      <c r="F567" s="172">
        <v>0</v>
      </c>
      <c r="G567" s="200" t="str">
        <f t="shared" si="81"/>
        <v/>
      </c>
      <c r="H567" s="200" t="str">
        <f t="shared" si="86"/>
        <v/>
      </c>
      <c r="I567" s="200" t="str">
        <f t="shared" si="86"/>
        <v/>
      </c>
      <c r="J567" s="200" t="str">
        <f t="shared" si="82"/>
        <v/>
      </c>
      <c r="K567" s="172">
        <v>0</v>
      </c>
      <c r="L567" s="172">
        <v>0</v>
      </c>
      <c r="M567" s="200" t="str">
        <f t="shared" si="83"/>
        <v/>
      </c>
      <c r="N567" s="172">
        <v>76</v>
      </c>
      <c r="O567" s="172">
        <v>46</v>
      </c>
      <c r="P567" s="200">
        <f t="shared" si="84"/>
        <v>0.60526315789473684</v>
      </c>
      <c r="Q567" s="200">
        <f t="shared" si="87"/>
        <v>-1</v>
      </c>
      <c r="R567" s="200">
        <f t="shared" si="87"/>
        <v>-1</v>
      </c>
      <c r="S567" s="200" t="str">
        <f t="shared" si="85"/>
        <v/>
      </c>
    </row>
    <row r="568" spans="1:19" ht="16.5" thickTop="1" thickBot="1" x14ac:dyDescent="0.3">
      <c r="A568" s="201" t="s">
        <v>537</v>
      </c>
      <c r="B568" s="284">
        <v>0</v>
      </c>
      <c r="C568" s="202">
        <v>0</v>
      </c>
      <c r="D568" s="203" t="str">
        <f t="shared" si="80"/>
        <v/>
      </c>
      <c r="E568" s="204">
        <v>0</v>
      </c>
      <c r="F568" s="202">
        <v>0</v>
      </c>
      <c r="G568" s="203" t="str">
        <f t="shared" si="81"/>
        <v/>
      </c>
      <c r="H568" s="203" t="str">
        <f t="shared" si="86"/>
        <v/>
      </c>
      <c r="I568" s="203" t="str">
        <f t="shared" si="86"/>
        <v/>
      </c>
      <c r="J568" s="205" t="str">
        <f t="shared" si="82"/>
        <v/>
      </c>
      <c r="K568" s="206">
        <v>19</v>
      </c>
      <c r="L568" s="202">
        <v>13</v>
      </c>
      <c r="M568" s="203">
        <f t="shared" si="83"/>
        <v>0.68421052631578949</v>
      </c>
      <c r="N568" s="204">
        <v>38</v>
      </c>
      <c r="O568" s="202">
        <v>25</v>
      </c>
      <c r="P568" s="203">
        <f t="shared" si="84"/>
        <v>0.65789473684210531</v>
      </c>
      <c r="Q568" s="203">
        <f t="shared" si="87"/>
        <v>-0.5</v>
      </c>
      <c r="R568" s="203">
        <f t="shared" si="87"/>
        <v>-0.48</v>
      </c>
      <c r="S568" s="205">
        <f t="shared" si="85"/>
        <v>2.6315789473684181E-2</v>
      </c>
    </row>
    <row r="569" spans="1:19" ht="15" thickTop="1" thickBot="1" x14ac:dyDescent="0.3">
      <c r="A569" s="207" t="s">
        <v>361</v>
      </c>
      <c r="B569" s="207">
        <v>0</v>
      </c>
      <c r="C569" s="172">
        <v>0</v>
      </c>
      <c r="D569" s="200" t="str">
        <f t="shared" si="80"/>
        <v/>
      </c>
      <c r="E569" s="172">
        <v>0</v>
      </c>
      <c r="F569" s="172">
        <v>0</v>
      </c>
      <c r="G569" s="200" t="str">
        <f t="shared" si="81"/>
        <v/>
      </c>
      <c r="H569" s="200" t="str">
        <f t="shared" si="86"/>
        <v/>
      </c>
      <c r="I569" s="200" t="str">
        <f t="shared" si="86"/>
        <v/>
      </c>
      <c r="J569" s="200" t="str">
        <f t="shared" si="82"/>
        <v/>
      </c>
      <c r="K569" s="172">
        <v>19</v>
      </c>
      <c r="L569" s="172">
        <v>13</v>
      </c>
      <c r="M569" s="200">
        <f t="shared" si="83"/>
        <v>0.68421052631578949</v>
      </c>
      <c r="N569" s="172">
        <v>38</v>
      </c>
      <c r="O569" s="172">
        <v>25</v>
      </c>
      <c r="P569" s="200">
        <f t="shared" si="84"/>
        <v>0.65789473684210531</v>
      </c>
      <c r="Q569" s="200">
        <f t="shared" si="87"/>
        <v>-0.5</v>
      </c>
      <c r="R569" s="200">
        <f t="shared" si="87"/>
        <v>-0.48</v>
      </c>
      <c r="S569" s="200">
        <f t="shared" si="85"/>
        <v>2.6315789473684181E-2</v>
      </c>
    </row>
    <row r="570" spans="1:19" ht="16.5" thickTop="1" thickBot="1" x14ac:dyDescent="0.3">
      <c r="A570" s="201" t="s">
        <v>423</v>
      </c>
      <c r="B570" s="284">
        <v>0</v>
      </c>
      <c r="C570" s="202">
        <v>0</v>
      </c>
      <c r="D570" s="203" t="str">
        <f t="shared" si="80"/>
        <v/>
      </c>
      <c r="E570" s="204">
        <v>589</v>
      </c>
      <c r="F570" s="202">
        <v>514</v>
      </c>
      <c r="G570" s="203">
        <f t="shared" si="81"/>
        <v>0.87266553480475384</v>
      </c>
      <c r="H570" s="203">
        <f t="shared" si="86"/>
        <v>-1</v>
      </c>
      <c r="I570" s="203">
        <f t="shared" si="86"/>
        <v>-1</v>
      </c>
      <c r="J570" s="205" t="str">
        <f t="shared" si="82"/>
        <v/>
      </c>
      <c r="K570" s="206">
        <v>0</v>
      </c>
      <c r="L570" s="202">
        <v>0</v>
      </c>
      <c r="M570" s="203" t="str">
        <f t="shared" si="83"/>
        <v/>
      </c>
      <c r="N570" s="204">
        <v>8647</v>
      </c>
      <c r="O570" s="202">
        <v>5804</v>
      </c>
      <c r="P570" s="203">
        <f t="shared" si="84"/>
        <v>0.67121545044524111</v>
      </c>
      <c r="Q570" s="203">
        <f t="shared" si="87"/>
        <v>-1</v>
      </c>
      <c r="R570" s="203">
        <f t="shared" si="87"/>
        <v>-1</v>
      </c>
      <c r="S570" s="205" t="str">
        <f t="shared" si="85"/>
        <v/>
      </c>
    </row>
    <row r="571" spans="1:19" ht="15" thickTop="1" thickBot="1" x14ac:dyDescent="0.3">
      <c r="A571" s="207" t="s">
        <v>360</v>
      </c>
      <c r="B571" s="207">
        <v>0</v>
      </c>
      <c r="C571" s="172">
        <v>0</v>
      </c>
      <c r="D571" s="200" t="str">
        <f t="shared" si="80"/>
        <v/>
      </c>
      <c r="E571" s="172">
        <v>589</v>
      </c>
      <c r="F571" s="172">
        <v>514</v>
      </c>
      <c r="G571" s="200">
        <f t="shared" si="81"/>
        <v>0.87266553480475384</v>
      </c>
      <c r="H571" s="200">
        <f t="shared" si="86"/>
        <v>-1</v>
      </c>
      <c r="I571" s="200">
        <f t="shared" si="86"/>
        <v>-1</v>
      </c>
      <c r="J571" s="200" t="str">
        <f t="shared" si="82"/>
        <v/>
      </c>
      <c r="K571" s="172">
        <v>0</v>
      </c>
      <c r="L571" s="172">
        <v>0</v>
      </c>
      <c r="M571" s="200" t="str">
        <f t="shared" si="83"/>
        <v/>
      </c>
      <c r="N571" s="172">
        <v>8647</v>
      </c>
      <c r="O571" s="172">
        <v>5804</v>
      </c>
      <c r="P571" s="200">
        <f t="shared" si="84"/>
        <v>0.67121545044524111</v>
      </c>
      <c r="Q571" s="200">
        <f t="shared" si="87"/>
        <v>-1</v>
      </c>
      <c r="R571" s="200">
        <f t="shared" si="87"/>
        <v>-1</v>
      </c>
      <c r="S571" s="200" t="str">
        <f t="shared" si="85"/>
        <v/>
      </c>
    </row>
    <row r="572" spans="1:19" ht="16.5" thickTop="1" thickBot="1" x14ac:dyDescent="0.3">
      <c r="A572" s="201" t="s">
        <v>539</v>
      </c>
      <c r="B572" s="284">
        <v>0</v>
      </c>
      <c r="C572" s="202">
        <v>0</v>
      </c>
      <c r="D572" s="203" t="str">
        <f t="shared" si="80"/>
        <v/>
      </c>
      <c r="E572" s="204">
        <v>0</v>
      </c>
      <c r="F572" s="202">
        <v>0</v>
      </c>
      <c r="G572" s="203" t="str">
        <f t="shared" si="81"/>
        <v/>
      </c>
      <c r="H572" s="203" t="str">
        <f t="shared" si="86"/>
        <v/>
      </c>
      <c r="I572" s="203" t="str">
        <f t="shared" si="86"/>
        <v/>
      </c>
      <c r="J572" s="205" t="str">
        <f t="shared" si="82"/>
        <v/>
      </c>
      <c r="K572" s="206">
        <v>19</v>
      </c>
      <c r="L572" s="202">
        <v>13</v>
      </c>
      <c r="M572" s="203">
        <f t="shared" si="83"/>
        <v>0.68421052631578949</v>
      </c>
      <c r="N572" s="204">
        <v>0</v>
      </c>
      <c r="O572" s="202">
        <v>0</v>
      </c>
      <c r="P572" s="203" t="str">
        <f t="shared" si="84"/>
        <v/>
      </c>
      <c r="Q572" s="203" t="str">
        <f t="shared" si="87"/>
        <v/>
      </c>
      <c r="R572" s="203" t="str">
        <f t="shared" si="87"/>
        <v/>
      </c>
      <c r="S572" s="205" t="str">
        <f t="shared" si="85"/>
        <v/>
      </c>
    </row>
    <row r="573" spans="1:19" ht="15" thickTop="1" thickBot="1" x14ac:dyDescent="0.3">
      <c r="A573" s="207" t="s">
        <v>362</v>
      </c>
      <c r="B573" s="207">
        <v>0</v>
      </c>
      <c r="C573" s="172">
        <v>0</v>
      </c>
      <c r="D573" s="200" t="str">
        <f t="shared" si="80"/>
        <v/>
      </c>
      <c r="E573" s="172">
        <v>0</v>
      </c>
      <c r="F573" s="172">
        <v>0</v>
      </c>
      <c r="G573" s="200" t="str">
        <f t="shared" si="81"/>
        <v/>
      </c>
      <c r="H573" s="200" t="str">
        <f t="shared" si="86"/>
        <v/>
      </c>
      <c r="I573" s="200" t="str">
        <f t="shared" si="86"/>
        <v/>
      </c>
      <c r="J573" s="200" t="str">
        <f t="shared" si="82"/>
        <v/>
      </c>
      <c r="K573" s="172">
        <v>19</v>
      </c>
      <c r="L573" s="172">
        <v>13</v>
      </c>
      <c r="M573" s="200">
        <f t="shared" si="83"/>
        <v>0.68421052631578949</v>
      </c>
      <c r="N573" s="172">
        <v>0</v>
      </c>
      <c r="O573" s="172">
        <v>0</v>
      </c>
      <c r="P573" s="200" t="str">
        <f t="shared" si="84"/>
        <v/>
      </c>
      <c r="Q573" s="200" t="str">
        <f t="shared" si="87"/>
        <v/>
      </c>
      <c r="R573" s="200" t="str">
        <f t="shared" si="87"/>
        <v/>
      </c>
      <c r="S573" s="200" t="str">
        <f t="shared" si="85"/>
        <v/>
      </c>
    </row>
    <row r="574" spans="1:19" ht="16.5" thickTop="1" thickBot="1" x14ac:dyDescent="0.3">
      <c r="A574" s="201" t="s">
        <v>540</v>
      </c>
      <c r="B574" s="284">
        <v>0</v>
      </c>
      <c r="C574" s="202">
        <v>0</v>
      </c>
      <c r="D574" s="203" t="str">
        <f t="shared" si="80"/>
        <v/>
      </c>
      <c r="E574" s="204">
        <v>0</v>
      </c>
      <c r="F574" s="202">
        <v>0</v>
      </c>
      <c r="G574" s="203" t="str">
        <f t="shared" si="81"/>
        <v/>
      </c>
      <c r="H574" s="203" t="str">
        <f t="shared" si="86"/>
        <v/>
      </c>
      <c r="I574" s="203" t="str">
        <f t="shared" si="86"/>
        <v/>
      </c>
      <c r="J574" s="205" t="str">
        <f t="shared" si="82"/>
        <v/>
      </c>
      <c r="K574" s="206">
        <v>0</v>
      </c>
      <c r="L574" s="202">
        <v>0</v>
      </c>
      <c r="M574" s="203" t="str">
        <f t="shared" si="83"/>
        <v/>
      </c>
      <c r="N574" s="204">
        <v>16</v>
      </c>
      <c r="O574" s="202">
        <v>0</v>
      </c>
      <c r="P574" s="203">
        <f t="shared" si="84"/>
        <v>0</v>
      </c>
      <c r="Q574" s="203">
        <f t="shared" si="87"/>
        <v>-1</v>
      </c>
      <c r="R574" s="203" t="str">
        <f t="shared" si="87"/>
        <v/>
      </c>
      <c r="S574" s="205" t="str">
        <f t="shared" si="85"/>
        <v/>
      </c>
    </row>
    <row r="575" spans="1:19" ht="15" thickTop="1" thickBot="1" x14ac:dyDescent="0.3">
      <c r="A575" s="207" t="s">
        <v>363</v>
      </c>
      <c r="B575" s="207">
        <v>0</v>
      </c>
      <c r="C575" s="172">
        <v>0</v>
      </c>
      <c r="D575" s="200" t="str">
        <f t="shared" si="80"/>
        <v/>
      </c>
      <c r="E575" s="172">
        <v>0</v>
      </c>
      <c r="F575" s="172">
        <v>0</v>
      </c>
      <c r="G575" s="200" t="str">
        <f t="shared" si="81"/>
        <v/>
      </c>
      <c r="H575" s="200" t="str">
        <f t="shared" si="86"/>
        <v/>
      </c>
      <c r="I575" s="200" t="str">
        <f t="shared" si="86"/>
        <v/>
      </c>
      <c r="J575" s="200" t="str">
        <f t="shared" si="82"/>
        <v/>
      </c>
      <c r="K575" s="172">
        <v>0</v>
      </c>
      <c r="L575" s="172">
        <v>0</v>
      </c>
      <c r="M575" s="200" t="str">
        <f t="shared" si="83"/>
        <v/>
      </c>
      <c r="N575" s="172">
        <v>16</v>
      </c>
      <c r="O575" s="172">
        <v>0</v>
      </c>
      <c r="P575" s="200">
        <f t="shared" si="84"/>
        <v>0</v>
      </c>
      <c r="Q575" s="200">
        <f t="shared" si="87"/>
        <v>-1</v>
      </c>
      <c r="R575" s="200" t="str">
        <f t="shared" si="87"/>
        <v/>
      </c>
      <c r="S575" s="200" t="str">
        <f t="shared" si="85"/>
        <v/>
      </c>
    </row>
    <row r="576" spans="1:19" ht="16.5" thickTop="1" thickBot="1" x14ac:dyDescent="0.3">
      <c r="A576" s="201" t="s">
        <v>507</v>
      </c>
      <c r="B576" s="284">
        <v>0</v>
      </c>
      <c r="C576" s="202">
        <v>0</v>
      </c>
      <c r="D576" s="203" t="str">
        <f t="shared" si="80"/>
        <v/>
      </c>
      <c r="E576" s="204">
        <v>0</v>
      </c>
      <c r="F576" s="202">
        <v>0</v>
      </c>
      <c r="G576" s="203" t="str">
        <f t="shared" si="81"/>
        <v/>
      </c>
      <c r="H576" s="203" t="str">
        <f t="shared" si="86"/>
        <v/>
      </c>
      <c r="I576" s="203" t="str">
        <f t="shared" si="86"/>
        <v/>
      </c>
      <c r="J576" s="205" t="str">
        <f t="shared" si="82"/>
        <v/>
      </c>
      <c r="K576" s="206">
        <v>0</v>
      </c>
      <c r="L576" s="202">
        <v>0</v>
      </c>
      <c r="M576" s="203" t="str">
        <f t="shared" si="83"/>
        <v/>
      </c>
      <c r="N576" s="204">
        <v>125</v>
      </c>
      <c r="O576" s="202">
        <v>96</v>
      </c>
      <c r="P576" s="203">
        <f t="shared" si="84"/>
        <v>0.76800000000000002</v>
      </c>
      <c r="Q576" s="203">
        <f t="shared" si="87"/>
        <v>-1</v>
      </c>
      <c r="R576" s="203">
        <f t="shared" si="87"/>
        <v>-1</v>
      </c>
      <c r="S576" s="205" t="str">
        <f t="shared" si="85"/>
        <v/>
      </c>
    </row>
    <row r="577" spans="1:19" ht="15" thickTop="1" thickBot="1" x14ac:dyDescent="0.3">
      <c r="A577" s="207" t="s">
        <v>363</v>
      </c>
      <c r="B577" s="207">
        <v>0</v>
      </c>
      <c r="C577" s="172">
        <v>0</v>
      </c>
      <c r="D577" s="200" t="str">
        <f t="shared" si="80"/>
        <v/>
      </c>
      <c r="E577" s="172">
        <v>0</v>
      </c>
      <c r="F577" s="172">
        <v>0</v>
      </c>
      <c r="G577" s="200" t="str">
        <f t="shared" si="81"/>
        <v/>
      </c>
      <c r="H577" s="200" t="str">
        <f t="shared" si="86"/>
        <v/>
      </c>
      <c r="I577" s="200" t="str">
        <f t="shared" si="86"/>
        <v/>
      </c>
      <c r="J577" s="200" t="str">
        <f t="shared" si="82"/>
        <v/>
      </c>
      <c r="K577" s="172">
        <v>0</v>
      </c>
      <c r="L577" s="172">
        <v>0</v>
      </c>
      <c r="M577" s="200" t="str">
        <f t="shared" si="83"/>
        <v/>
      </c>
      <c r="N577" s="172">
        <v>125</v>
      </c>
      <c r="O577" s="172">
        <v>96</v>
      </c>
      <c r="P577" s="200">
        <f t="shared" si="84"/>
        <v>0.76800000000000002</v>
      </c>
      <c r="Q577" s="200">
        <f t="shared" si="87"/>
        <v>-1</v>
      </c>
      <c r="R577" s="200">
        <f t="shared" si="87"/>
        <v>-1</v>
      </c>
      <c r="S577" s="200" t="str">
        <f t="shared" si="85"/>
        <v/>
      </c>
    </row>
    <row r="578" spans="1:19" ht="16.5" thickTop="1" thickBot="1" x14ac:dyDescent="0.3">
      <c r="A578" s="201" t="s">
        <v>542</v>
      </c>
      <c r="B578" s="284">
        <v>0</v>
      </c>
      <c r="C578" s="202">
        <v>0</v>
      </c>
      <c r="D578" s="203" t="str">
        <f t="shared" si="80"/>
        <v/>
      </c>
      <c r="E578" s="204">
        <v>0</v>
      </c>
      <c r="F578" s="202">
        <v>0</v>
      </c>
      <c r="G578" s="203" t="str">
        <f t="shared" si="81"/>
        <v/>
      </c>
      <c r="H578" s="203" t="str">
        <f t="shared" si="86"/>
        <v/>
      </c>
      <c r="I578" s="203" t="str">
        <f t="shared" si="86"/>
        <v/>
      </c>
      <c r="J578" s="205" t="str">
        <f t="shared" si="82"/>
        <v/>
      </c>
      <c r="K578" s="206">
        <v>0</v>
      </c>
      <c r="L578" s="202">
        <v>0</v>
      </c>
      <c r="M578" s="203" t="str">
        <f t="shared" si="83"/>
        <v/>
      </c>
      <c r="N578" s="204">
        <v>122</v>
      </c>
      <c r="O578" s="202">
        <v>98</v>
      </c>
      <c r="P578" s="203">
        <f t="shared" si="84"/>
        <v>0.80327868852459017</v>
      </c>
      <c r="Q578" s="203">
        <f t="shared" si="87"/>
        <v>-1</v>
      </c>
      <c r="R578" s="203">
        <f t="shared" si="87"/>
        <v>-1</v>
      </c>
      <c r="S578" s="205" t="str">
        <f t="shared" si="85"/>
        <v/>
      </c>
    </row>
    <row r="579" spans="1:19" ht="15" thickTop="1" thickBot="1" x14ac:dyDescent="0.3">
      <c r="A579" s="207" t="s">
        <v>363</v>
      </c>
      <c r="B579" s="207">
        <v>0</v>
      </c>
      <c r="C579" s="172">
        <v>0</v>
      </c>
      <c r="D579" s="200" t="str">
        <f t="shared" si="80"/>
        <v/>
      </c>
      <c r="E579" s="172">
        <v>0</v>
      </c>
      <c r="F579" s="172">
        <v>0</v>
      </c>
      <c r="G579" s="200" t="str">
        <f t="shared" si="81"/>
        <v/>
      </c>
      <c r="H579" s="200" t="str">
        <f t="shared" si="86"/>
        <v/>
      </c>
      <c r="I579" s="200" t="str">
        <f t="shared" si="86"/>
        <v/>
      </c>
      <c r="J579" s="200" t="str">
        <f t="shared" si="82"/>
        <v/>
      </c>
      <c r="K579" s="172">
        <v>0</v>
      </c>
      <c r="L579" s="172">
        <v>0</v>
      </c>
      <c r="M579" s="200" t="str">
        <f t="shared" si="83"/>
        <v/>
      </c>
      <c r="N579" s="172">
        <v>122</v>
      </c>
      <c r="O579" s="172">
        <v>98</v>
      </c>
      <c r="P579" s="200">
        <f t="shared" si="84"/>
        <v>0.80327868852459017</v>
      </c>
      <c r="Q579" s="200">
        <f t="shared" si="87"/>
        <v>-1</v>
      </c>
      <c r="R579" s="200">
        <f t="shared" si="87"/>
        <v>-1</v>
      </c>
      <c r="S579" s="200" t="str">
        <f t="shared" si="85"/>
        <v/>
      </c>
    </row>
    <row r="580" spans="1:19" ht="16.5" thickTop="1" thickBot="1" x14ac:dyDescent="0.3">
      <c r="A580" s="201" t="s">
        <v>424</v>
      </c>
      <c r="B580" s="284">
        <v>0</v>
      </c>
      <c r="C580" s="202">
        <v>0</v>
      </c>
      <c r="D580" s="203" t="str">
        <f t="shared" si="80"/>
        <v/>
      </c>
      <c r="E580" s="204">
        <v>96</v>
      </c>
      <c r="F580" s="202">
        <v>0</v>
      </c>
      <c r="G580" s="203">
        <f t="shared" si="81"/>
        <v>0</v>
      </c>
      <c r="H580" s="203">
        <f t="shared" si="86"/>
        <v>-1</v>
      </c>
      <c r="I580" s="203" t="str">
        <f t="shared" si="86"/>
        <v/>
      </c>
      <c r="J580" s="205" t="str">
        <f t="shared" si="82"/>
        <v/>
      </c>
      <c r="K580" s="206">
        <v>0</v>
      </c>
      <c r="L580" s="202">
        <v>0</v>
      </c>
      <c r="M580" s="203" t="str">
        <f t="shared" si="83"/>
        <v/>
      </c>
      <c r="N580" s="204">
        <v>96</v>
      </c>
      <c r="O580" s="202">
        <v>0</v>
      </c>
      <c r="P580" s="203">
        <f t="shared" si="84"/>
        <v>0</v>
      </c>
      <c r="Q580" s="203">
        <f t="shared" si="87"/>
        <v>-1</v>
      </c>
      <c r="R580" s="203" t="str">
        <f t="shared" si="87"/>
        <v/>
      </c>
      <c r="S580" s="205" t="str">
        <f t="shared" si="85"/>
        <v/>
      </c>
    </row>
    <row r="581" spans="1:19" ht="15" thickTop="1" thickBot="1" x14ac:dyDescent="0.3">
      <c r="A581" s="207" t="s">
        <v>359</v>
      </c>
      <c r="B581" s="207">
        <v>0</v>
      </c>
      <c r="C581" s="172">
        <v>0</v>
      </c>
      <c r="D581" s="200" t="str">
        <f t="shared" si="80"/>
        <v/>
      </c>
      <c r="E581" s="172">
        <v>96</v>
      </c>
      <c r="F581" s="172">
        <v>0</v>
      </c>
      <c r="G581" s="200">
        <f t="shared" si="81"/>
        <v>0</v>
      </c>
      <c r="H581" s="200">
        <f t="shared" si="86"/>
        <v>-1</v>
      </c>
      <c r="I581" s="200" t="str">
        <f t="shared" si="86"/>
        <v/>
      </c>
      <c r="J581" s="200" t="str">
        <f t="shared" si="82"/>
        <v/>
      </c>
      <c r="K581" s="172">
        <v>0</v>
      </c>
      <c r="L581" s="172">
        <v>0</v>
      </c>
      <c r="M581" s="200" t="str">
        <f t="shared" si="83"/>
        <v/>
      </c>
      <c r="N581" s="172">
        <v>96</v>
      </c>
      <c r="O581" s="172">
        <v>0</v>
      </c>
      <c r="P581" s="200">
        <f t="shared" si="84"/>
        <v>0</v>
      </c>
      <c r="Q581" s="200">
        <f t="shared" si="87"/>
        <v>-1</v>
      </c>
      <c r="R581" s="200" t="str">
        <f t="shared" si="87"/>
        <v/>
      </c>
      <c r="S581" s="200" t="str">
        <f t="shared" si="85"/>
        <v/>
      </c>
    </row>
    <row r="582" spans="1:19" ht="16.5" thickTop="1" thickBot="1" x14ac:dyDescent="0.3">
      <c r="A582" s="201" t="s">
        <v>487</v>
      </c>
      <c r="B582" s="284">
        <v>0</v>
      </c>
      <c r="C582" s="202">
        <v>0</v>
      </c>
      <c r="D582" s="203" t="str">
        <f t="shared" si="80"/>
        <v/>
      </c>
      <c r="E582" s="204">
        <v>0</v>
      </c>
      <c r="F582" s="202">
        <v>0</v>
      </c>
      <c r="G582" s="203" t="str">
        <f t="shared" si="81"/>
        <v/>
      </c>
      <c r="H582" s="203" t="str">
        <f t="shared" si="86"/>
        <v/>
      </c>
      <c r="I582" s="203" t="str">
        <f t="shared" si="86"/>
        <v/>
      </c>
      <c r="J582" s="205" t="str">
        <f t="shared" si="82"/>
        <v/>
      </c>
      <c r="K582" s="206">
        <v>0</v>
      </c>
      <c r="L582" s="202">
        <v>0</v>
      </c>
      <c r="M582" s="203" t="str">
        <f t="shared" si="83"/>
        <v/>
      </c>
      <c r="N582" s="204">
        <v>50</v>
      </c>
      <c r="O582" s="202">
        <v>2</v>
      </c>
      <c r="P582" s="203">
        <f t="shared" si="84"/>
        <v>0.04</v>
      </c>
      <c r="Q582" s="203">
        <f t="shared" si="87"/>
        <v>-1</v>
      </c>
      <c r="R582" s="203">
        <f t="shared" si="87"/>
        <v>-1</v>
      </c>
      <c r="S582" s="205" t="str">
        <f t="shared" si="85"/>
        <v/>
      </c>
    </row>
    <row r="583" spans="1:19" ht="15" thickTop="1" thickBot="1" x14ac:dyDescent="0.3">
      <c r="A583" s="207" t="s">
        <v>360</v>
      </c>
      <c r="B583" s="207">
        <v>0</v>
      </c>
      <c r="C583" s="172">
        <v>0</v>
      </c>
      <c r="D583" s="200" t="str">
        <f t="shared" si="80"/>
        <v/>
      </c>
      <c r="E583" s="172">
        <v>0</v>
      </c>
      <c r="F583" s="172">
        <v>0</v>
      </c>
      <c r="G583" s="200" t="str">
        <f t="shared" si="81"/>
        <v/>
      </c>
      <c r="H583" s="200" t="str">
        <f t="shared" si="86"/>
        <v/>
      </c>
      <c r="I583" s="200" t="str">
        <f t="shared" si="86"/>
        <v/>
      </c>
      <c r="J583" s="200" t="str">
        <f t="shared" si="82"/>
        <v/>
      </c>
      <c r="K583" s="172">
        <v>0</v>
      </c>
      <c r="L583" s="172">
        <v>0</v>
      </c>
      <c r="M583" s="200" t="str">
        <f t="shared" si="83"/>
        <v/>
      </c>
      <c r="N583" s="172">
        <v>50</v>
      </c>
      <c r="O583" s="172">
        <v>2</v>
      </c>
      <c r="P583" s="200">
        <f t="shared" si="84"/>
        <v>0.04</v>
      </c>
      <c r="Q583" s="200">
        <f t="shared" si="87"/>
        <v>-1</v>
      </c>
      <c r="R583" s="200">
        <f t="shared" si="87"/>
        <v>-1</v>
      </c>
      <c r="S583" s="200" t="str">
        <f t="shared" si="85"/>
        <v/>
      </c>
    </row>
    <row r="584" spans="1:19" ht="16.5" thickTop="1" thickBot="1" x14ac:dyDescent="0.3">
      <c r="A584" s="201" t="s">
        <v>401</v>
      </c>
      <c r="B584" s="284">
        <v>0</v>
      </c>
      <c r="C584" s="202">
        <v>0</v>
      </c>
      <c r="D584" s="203" t="str">
        <f t="shared" si="80"/>
        <v/>
      </c>
      <c r="E584" s="204">
        <v>1168</v>
      </c>
      <c r="F584" s="202">
        <v>867</v>
      </c>
      <c r="G584" s="203">
        <f t="shared" si="81"/>
        <v>0.7422945205479452</v>
      </c>
      <c r="H584" s="203">
        <f t="shared" si="86"/>
        <v>-1</v>
      </c>
      <c r="I584" s="203">
        <f t="shared" si="86"/>
        <v>-1</v>
      </c>
      <c r="J584" s="205" t="str">
        <f t="shared" si="82"/>
        <v/>
      </c>
      <c r="K584" s="206">
        <v>4255</v>
      </c>
      <c r="L584" s="202">
        <v>3547</v>
      </c>
      <c r="M584" s="203">
        <f t="shared" si="83"/>
        <v>0.8336075205640423</v>
      </c>
      <c r="N584" s="204">
        <v>8890</v>
      </c>
      <c r="O584" s="202">
        <v>6520</v>
      </c>
      <c r="P584" s="203">
        <f t="shared" si="84"/>
        <v>0.73340832395950506</v>
      </c>
      <c r="Q584" s="203">
        <f t="shared" si="87"/>
        <v>-0.52137232845894266</v>
      </c>
      <c r="R584" s="203">
        <f t="shared" si="87"/>
        <v>-0.45598159509202452</v>
      </c>
      <c r="S584" s="205">
        <f t="shared" si="85"/>
        <v>0.10019919660453724</v>
      </c>
    </row>
    <row r="585" spans="1:19" ht="15" thickTop="1" thickBot="1" x14ac:dyDescent="0.3">
      <c r="A585" s="207" t="s">
        <v>363</v>
      </c>
      <c r="B585" s="207">
        <v>0</v>
      </c>
      <c r="C585" s="172">
        <v>0</v>
      </c>
      <c r="D585" s="200" t="str">
        <f t="shared" ref="D585:D648" si="88">IFERROR(C585/B585,"")</f>
        <v/>
      </c>
      <c r="E585" s="172">
        <v>1168</v>
      </c>
      <c r="F585" s="172">
        <v>867</v>
      </c>
      <c r="G585" s="200">
        <f t="shared" ref="G585:G648" si="89">IFERROR(F585/E585,"")</f>
        <v>0.7422945205479452</v>
      </c>
      <c r="H585" s="200">
        <f t="shared" si="86"/>
        <v>-1</v>
      </c>
      <c r="I585" s="200">
        <f t="shared" si="86"/>
        <v>-1</v>
      </c>
      <c r="J585" s="200" t="str">
        <f t="shared" ref="J585:J648" si="90">IFERROR(D585-G585,"")</f>
        <v/>
      </c>
      <c r="K585" s="172">
        <v>4255</v>
      </c>
      <c r="L585" s="172">
        <v>3547</v>
      </c>
      <c r="M585" s="200">
        <f t="shared" ref="M585:M648" si="91">IFERROR(L585/K585,"")</f>
        <v>0.8336075205640423</v>
      </c>
      <c r="N585" s="172">
        <v>8890</v>
      </c>
      <c r="O585" s="172">
        <v>6520</v>
      </c>
      <c r="P585" s="200">
        <f t="shared" ref="P585:P648" si="92">IFERROR(O585/N585,"")</f>
        <v>0.73340832395950506</v>
      </c>
      <c r="Q585" s="200">
        <f t="shared" si="87"/>
        <v>-0.52137232845894266</v>
      </c>
      <c r="R585" s="200">
        <f t="shared" si="87"/>
        <v>-0.45598159509202452</v>
      </c>
      <c r="S585" s="200">
        <f t="shared" ref="S585:S648" si="93">IFERROR(M585-P585,"")</f>
        <v>0.10019919660453724</v>
      </c>
    </row>
    <row r="586" spans="1:19" ht="16.5" thickTop="1" thickBot="1" x14ac:dyDescent="0.3">
      <c r="A586" s="201" t="s">
        <v>508</v>
      </c>
      <c r="B586" s="284">
        <v>0</v>
      </c>
      <c r="C586" s="202">
        <v>0</v>
      </c>
      <c r="D586" s="203" t="str">
        <f t="shared" si="88"/>
        <v/>
      </c>
      <c r="E586" s="204">
        <v>0</v>
      </c>
      <c r="F586" s="202">
        <v>0</v>
      </c>
      <c r="G586" s="203" t="str">
        <f t="shared" si="89"/>
        <v/>
      </c>
      <c r="H586" s="203" t="str">
        <f t="shared" si="86"/>
        <v/>
      </c>
      <c r="I586" s="203" t="str">
        <f t="shared" si="86"/>
        <v/>
      </c>
      <c r="J586" s="205" t="str">
        <f t="shared" si="90"/>
        <v/>
      </c>
      <c r="K586" s="206">
        <v>0</v>
      </c>
      <c r="L586" s="202">
        <v>0</v>
      </c>
      <c r="M586" s="203" t="str">
        <f t="shared" si="91"/>
        <v/>
      </c>
      <c r="N586" s="204">
        <v>122</v>
      </c>
      <c r="O586" s="202">
        <v>98</v>
      </c>
      <c r="P586" s="203">
        <f t="shared" si="92"/>
        <v>0.80327868852459017</v>
      </c>
      <c r="Q586" s="203">
        <f t="shared" si="87"/>
        <v>-1</v>
      </c>
      <c r="R586" s="203">
        <f t="shared" si="87"/>
        <v>-1</v>
      </c>
      <c r="S586" s="205" t="str">
        <f t="shared" si="93"/>
        <v/>
      </c>
    </row>
    <row r="587" spans="1:19" ht="15" thickTop="1" thickBot="1" x14ac:dyDescent="0.3">
      <c r="A587" s="207" t="s">
        <v>363</v>
      </c>
      <c r="B587" s="207">
        <v>0</v>
      </c>
      <c r="C587" s="172">
        <v>0</v>
      </c>
      <c r="D587" s="200" t="str">
        <f t="shared" si="88"/>
        <v/>
      </c>
      <c r="E587" s="172">
        <v>0</v>
      </c>
      <c r="F587" s="172">
        <v>0</v>
      </c>
      <c r="G587" s="200" t="str">
        <f t="shared" si="89"/>
        <v/>
      </c>
      <c r="H587" s="200" t="str">
        <f t="shared" si="86"/>
        <v/>
      </c>
      <c r="I587" s="200" t="str">
        <f t="shared" si="86"/>
        <v/>
      </c>
      <c r="J587" s="200" t="str">
        <f t="shared" si="90"/>
        <v/>
      </c>
      <c r="K587" s="172">
        <v>0</v>
      </c>
      <c r="L587" s="172">
        <v>0</v>
      </c>
      <c r="M587" s="200" t="str">
        <f t="shared" si="91"/>
        <v/>
      </c>
      <c r="N587" s="172">
        <v>122</v>
      </c>
      <c r="O587" s="172">
        <v>98</v>
      </c>
      <c r="P587" s="200">
        <f t="shared" si="92"/>
        <v>0.80327868852459017</v>
      </c>
      <c r="Q587" s="200">
        <f t="shared" si="87"/>
        <v>-1</v>
      </c>
      <c r="R587" s="200">
        <f t="shared" si="87"/>
        <v>-1</v>
      </c>
      <c r="S587" s="200" t="str">
        <f t="shared" si="93"/>
        <v/>
      </c>
    </row>
    <row r="588" spans="1:19" ht="16.5" thickTop="1" thickBot="1" x14ac:dyDescent="0.3">
      <c r="A588" s="201" t="s">
        <v>498</v>
      </c>
      <c r="B588" s="284">
        <v>0</v>
      </c>
      <c r="C588" s="202">
        <v>0</v>
      </c>
      <c r="D588" s="203" t="str">
        <f t="shared" si="88"/>
        <v/>
      </c>
      <c r="E588" s="204">
        <v>0</v>
      </c>
      <c r="F588" s="202">
        <v>0</v>
      </c>
      <c r="G588" s="203" t="str">
        <f t="shared" si="89"/>
        <v/>
      </c>
      <c r="H588" s="203" t="str">
        <f t="shared" si="86"/>
        <v/>
      </c>
      <c r="I588" s="203" t="str">
        <f t="shared" si="86"/>
        <v/>
      </c>
      <c r="J588" s="205" t="str">
        <f t="shared" si="90"/>
        <v/>
      </c>
      <c r="K588" s="206">
        <v>0</v>
      </c>
      <c r="L588" s="202">
        <v>0</v>
      </c>
      <c r="M588" s="203" t="str">
        <f t="shared" si="91"/>
        <v/>
      </c>
      <c r="N588" s="204">
        <v>634</v>
      </c>
      <c r="O588" s="202">
        <v>388</v>
      </c>
      <c r="P588" s="203">
        <f t="shared" si="92"/>
        <v>0.61198738170347</v>
      </c>
      <c r="Q588" s="203">
        <f t="shared" si="87"/>
        <v>-1</v>
      </c>
      <c r="R588" s="203">
        <f t="shared" si="87"/>
        <v>-1</v>
      </c>
      <c r="S588" s="205" t="str">
        <f t="shared" si="93"/>
        <v/>
      </c>
    </row>
    <row r="589" spans="1:19" ht="15" thickTop="1" thickBot="1" x14ac:dyDescent="0.3">
      <c r="A589" s="207" t="s">
        <v>360</v>
      </c>
      <c r="B589" s="207">
        <v>0</v>
      </c>
      <c r="C589" s="172">
        <v>0</v>
      </c>
      <c r="D589" s="200" t="str">
        <f t="shared" si="88"/>
        <v/>
      </c>
      <c r="E589" s="172">
        <v>0</v>
      </c>
      <c r="F589" s="172">
        <v>0</v>
      </c>
      <c r="G589" s="200" t="str">
        <f t="shared" si="89"/>
        <v/>
      </c>
      <c r="H589" s="200" t="str">
        <f t="shared" si="86"/>
        <v/>
      </c>
      <c r="I589" s="200" t="str">
        <f t="shared" si="86"/>
        <v/>
      </c>
      <c r="J589" s="200" t="str">
        <f t="shared" si="90"/>
        <v/>
      </c>
      <c r="K589" s="172">
        <v>0</v>
      </c>
      <c r="L589" s="172">
        <v>0</v>
      </c>
      <c r="M589" s="200" t="str">
        <f t="shared" si="91"/>
        <v/>
      </c>
      <c r="N589" s="172">
        <v>634</v>
      </c>
      <c r="O589" s="172">
        <v>388</v>
      </c>
      <c r="P589" s="200">
        <f t="shared" si="92"/>
        <v>0.61198738170347</v>
      </c>
      <c r="Q589" s="200">
        <f t="shared" si="87"/>
        <v>-1</v>
      </c>
      <c r="R589" s="200">
        <f t="shared" si="87"/>
        <v>-1</v>
      </c>
      <c r="S589" s="200" t="str">
        <f t="shared" si="93"/>
        <v/>
      </c>
    </row>
    <row r="590" spans="1:19" ht="16.5" thickTop="1" thickBot="1" x14ac:dyDescent="0.3">
      <c r="A590" s="201" t="s">
        <v>500</v>
      </c>
      <c r="B590" s="284">
        <v>0</v>
      </c>
      <c r="C590" s="202">
        <v>0</v>
      </c>
      <c r="D590" s="203" t="str">
        <f t="shared" si="88"/>
        <v/>
      </c>
      <c r="E590" s="204">
        <v>0</v>
      </c>
      <c r="F590" s="202">
        <v>0</v>
      </c>
      <c r="G590" s="203" t="str">
        <f t="shared" si="89"/>
        <v/>
      </c>
      <c r="H590" s="203" t="str">
        <f t="shared" si="86"/>
        <v/>
      </c>
      <c r="I590" s="203" t="str">
        <f t="shared" si="86"/>
        <v/>
      </c>
      <c r="J590" s="205" t="str">
        <f t="shared" si="90"/>
        <v/>
      </c>
      <c r="K590" s="206">
        <v>0</v>
      </c>
      <c r="L590" s="202">
        <v>0</v>
      </c>
      <c r="M590" s="203" t="str">
        <f t="shared" si="91"/>
        <v/>
      </c>
      <c r="N590" s="204">
        <v>19</v>
      </c>
      <c r="O590" s="202">
        <v>18</v>
      </c>
      <c r="P590" s="203">
        <f t="shared" si="92"/>
        <v>0.94736842105263153</v>
      </c>
      <c r="Q590" s="203">
        <f t="shared" si="87"/>
        <v>-1</v>
      </c>
      <c r="R590" s="203">
        <f t="shared" si="87"/>
        <v>-1</v>
      </c>
      <c r="S590" s="205" t="str">
        <f t="shared" si="93"/>
        <v/>
      </c>
    </row>
    <row r="591" spans="1:19" ht="15" thickTop="1" thickBot="1" x14ac:dyDescent="0.3">
      <c r="A591" s="207" t="s">
        <v>362</v>
      </c>
      <c r="B591" s="207">
        <v>0</v>
      </c>
      <c r="C591" s="172">
        <v>0</v>
      </c>
      <c r="D591" s="200" t="str">
        <f t="shared" si="88"/>
        <v/>
      </c>
      <c r="E591" s="172">
        <v>0</v>
      </c>
      <c r="F591" s="172">
        <v>0</v>
      </c>
      <c r="G591" s="200" t="str">
        <f t="shared" si="89"/>
        <v/>
      </c>
      <c r="H591" s="200" t="str">
        <f t="shared" si="86"/>
        <v/>
      </c>
      <c r="I591" s="200" t="str">
        <f t="shared" si="86"/>
        <v/>
      </c>
      <c r="J591" s="200" t="str">
        <f t="shared" si="90"/>
        <v/>
      </c>
      <c r="K591" s="172">
        <v>0</v>
      </c>
      <c r="L591" s="172">
        <v>0</v>
      </c>
      <c r="M591" s="200" t="str">
        <f t="shared" si="91"/>
        <v/>
      </c>
      <c r="N591" s="172">
        <v>19</v>
      </c>
      <c r="O591" s="172">
        <v>18</v>
      </c>
      <c r="P591" s="200">
        <f t="shared" si="92"/>
        <v>0.94736842105263153</v>
      </c>
      <c r="Q591" s="200">
        <f t="shared" si="87"/>
        <v>-1</v>
      </c>
      <c r="R591" s="200">
        <f t="shared" si="87"/>
        <v>-1</v>
      </c>
      <c r="S591" s="200" t="str">
        <f t="shared" si="93"/>
        <v/>
      </c>
    </row>
    <row r="592" spans="1:19" ht="16.5" thickTop="1" thickBot="1" x14ac:dyDescent="0.3">
      <c r="A592" s="201" t="s">
        <v>509</v>
      </c>
      <c r="B592" s="284">
        <v>0</v>
      </c>
      <c r="C592" s="202">
        <v>0</v>
      </c>
      <c r="D592" s="203" t="str">
        <f t="shared" si="88"/>
        <v/>
      </c>
      <c r="E592" s="204">
        <v>0</v>
      </c>
      <c r="F592" s="202">
        <v>0</v>
      </c>
      <c r="G592" s="203" t="str">
        <f t="shared" si="89"/>
        <v/>
      </c>
      <c r="H592" s="203" t="str">
        <f t="shared" si="86"/>
        <v/>
      </c>
      <c r="I592" s="203" t="str">
        <f t="shared" si="86"/>
        <v/>
      </c>
      <c r="J592" s="205" t="str">
        <f t="shared" si="90"/>
        <v/>
      </c>
      <c r="K592" s="206">
        <v>288</v>
      </c>
      <c r="L592" s="202">
        <v>100</v>
      </c>
      <c r="M592" s="203">
        <f t="shared" si="91"/>
        <v>0.34722222222222221</v>
      </c>
      <c r="N592" s="204">
        <v>0</v>
      </c>
      <c r="O592" s="202">
        <v>0</v>
      </c>
      <c r="P592" s="203" t="str">
        <f t="shared" si="92"/>
        <v/>
      </c>
      <c r="Q592" s="203" t="str">
        <f t="shared" si="87"/>
        <v/>
      </c>
      <c r="R592" s="203" t="str">
        <f t="shared" si="87"/>
        <v/>
      </c>
      <c r="S592" s="205" t="str">
        <f t="shared" si="93"/>
        <v/>
      </c>
    </row>
    <row r="593" spans="1:19" ht="15" thickTop="1" thickBot="1" x14ac:dyDescent="0.3">
      <c r="A593" s="207" t="s">
        <v>359</v>
      </c>
      <c r="B593" s="207">
        <v>0</v>
      </c>
      <c r="C593" s="172">
        <v>0</v>
      </c>
      <c r="D593" s="200" t="str">
        <f t="shared" si="88"/>
        <v/>
      </c>
      <c r="E593" s="172">
        <v>0</v>
      </c>
      <c r="F593" s="172">
        <v>0</v>
      </c>
      <c r="G593" s="200" t="str">
        <f t="shared" si="89"/>
        <v/>
      </c>
      <c r="H593" s="200" t="str">
        <f t="shared" si="86"/>
        <v/>
      </c>
      <c r="I593" s="200" t="str">
        <f t="shared" si="86"/>
        <v/>
      </c>
      <c r="J593" s="200" t="str">
        <f t="shared" si="90"/>
        <v/>
      </c>
      <c r="K593" s="172">
        <v>288</v>
      </c>
      <c r="L593" s="172">
        <v>100</v>
      </c>
      <c r="M593" s="200">
        <f t="shared" si="91"/>
        <v>0.34722222222222221</v>
      </c>
      <c r="N593" s="172">
        <v>0</v>
      </c>
      <c r="O593" s="172">
        <v>0</v>
      </c>
      <c r="P593" s="200" t="str">
        <f t="shared" si="92"/>
        <v/>
      </c>
      <c r="Q593" s="200" t="str">
        <f t="shared" si="87"/>
        <v/>
      </c>
      <c r="R593" s="200" t="str">
        <f t="shared" si="87"/>
        <v/>
      </c>
      <c r="S593" s="200" t="str">
        <f t="shared" si="93"/>
        <v/>
      </c>
    </row>
    <row r="594" spans="1:19" ht="16.5" thickTop="1" thickBot="1" x14ac:dyDescent="0.3">
      <c r="A594" s="201" t="s">
        <v>395</v>
      </c>
      <c r="B594" s="284">
        <v>0</v>
      </c>
      <c r="C594" s="202">
        <v>0</v>
      </c>
      <c r="D594" s="203" t="str">
        <f t="shared" si="88"/>
        <v/>
      </c>
      <c r="E594" s="204">
        <v>27</v>
      </c>
      <c r="F594" s="202">
        <v>11</v>
      </c>
      <c r="G594" s="203">
        <f t="shared" si="89"/>
        <v>0.40740740740740738</v>
      </c>
      <c r="H594" s="203">
        <f t="shared" si="86"/>
        <v>-1</v>
      </c>
      <c r="I594" s="203">
        <f t="shared" si="86"/>
        <v>-1</v>
      </c>
      <c r="J594" s="205" t="str">
        <f t="shared" si="90"/>
        <v/>
      </c>
      <c r="K594" s="206">
        <v>114</v>
      </c>
      <c r="L594" s="202">
        <v>0</v>
      </c>
      <c r="M594" s="203">
        <f t="shared" si="91"/>
        <v>0</v>
      </c>
      <c r="N594" s="204">
        <v>160</v>
      </c>
      <c r="O594" s="202">
        <v>11</v>
      </c>
      <c r="P594" s="203">
        <f t="shared" si="92"/>
        <v>6.8750000000000006E-2</v>
      </c>
      <c r="Q594" s="203">
        <f t="shared" si="87"/>
        <v>-0.28749999999999998</v>
      </c>
      <c r="R594" s="203">
        <f t="shared" si="87"/>
        <v>-1</v>
      </c>
      <c r="S594" s="205">
        <f t="shared" si="93"/>
        <v>-6.8750000000000006E-2</v>
      </c>
    </row>
    <row r="595" spans="1:19" ht="15" thickTop="1" thickBot="1" x14ac:dyDescent="0.3">
      <c r="A595" s="207" t="s">
        <v>361</v>
      </c>
      <c r="B595" s="207">
        <v>0</v>
      </c>
      <c r="C595" s="172">
        <v>0</v>
      </c>
      <c r="D595" s="200" t="str">
        <f t="shared" si="88"/>
        <v/>
      </c>
      <c r="E595" s="172">
        <v>27</v>
      </c>
      <c r="F595" s="172">
        <v>11</v>
      </c>
      <c r="G595" s="200">
        <f t="shared" si="89"/>
        <v>0.40740740740740738</v>
      </c>
      <c r="H595" s="200">
        <f t="shared" si="86"/>
        <v>-1</v>
      </c>
      <c r="I595" s="200">
        <f t="shared" si="86"/>
        <v>-1</v>
      </c>
      <c r="J595" s="200" t="str">
        <f t="shared" si="90"/>
        <v/>
      </c>
      <c r="K595" s="172">
        <v>114</v>
      </c>
      <c r="L595" s="172">
        <v>0</v>
      </c>
      <c r="M595" s="200">
        <f t="shared" si="91"/>
        <v>0</v>
      </c>
      <c r="N595" s="172">
        <v>160</v>
      </c>
      <c r="O595" s="172">
        <v>11</v>
      </c>
      <c r="P595" s="200">
        <f t="shared" si="92"/>
        <v>6.8750000000000006E-2</v>
      </c>
      <c r="Q595" s="200">
        <f t="shared" si="87"/>
        <v>-0.28749999999999998</v>
      </c>
      <c r="R595" s="200">
        <f t="shared" si="87"/>
        <v>-1</v>
      </c>
      <c r="S595" s="200">
        <f t="shared" si="93"/>
        <v>-6.8750000000000006E-2</v>
      </c>
    </row>
    <row r="596" spans="1:19" ht="16.5" thickTop="1" thickBot="1" x14ac:dyDescent="0.3">
      <c r="A596" s="201" t="s">
        <v>417</v>
      </c>
      <c r="B596" s="284">
        <v>0</v>
      </c>
      <c r="C596" s="202">
        <v>0</v>
      </c>
      <c r="D596" s="203" t="str">
        <f t="shared" si="88"/>
        <v/>
      </c>
      <c r="E596" s="204">
        <v>0</v>
      </c>
      <c r="F596" s="202">
        <v>0</v>
      </c>
      <c r="G596" s="203" t="str">
        <f t="shared" si="89"/>
        <v/>
      </c>
      <c r="H596" s="203" t="str">
        <f t="shared" si="86"/>
        <v/>
      </c>
      <c r="I596" s="203" t="str">
        <f t="shared" si="86"/>
        <v/>
      </c>
      <c r="J596" s="205" t="str">
        <f t="shared" si="90"/>
        <v/>
      </c>
      <c r="K596" s="206">
        <v>492</v>
      </c>
      <c r="L596" s="202">
        <v>418</v>
      </c>
      <c r="M596" s="203">
        <f t="shared" si="91"/>
        <v>0.84959349593495936</v>
      </c>
      <c r="N596" s="204">
        <v>0</v>
      </c>
      <c r="O596" s="202">
        <v>0</v>
      </c>
      <c r="P596" s="203" t="str">
        <f t="shared" si="92"/>
        <v/>
      </c>
      <c r="Q596" s="203" t="str">
        <f t="shared" si="87"/>
        <v/>
      </c>
      <c r="R596" s="203" t="str">
        <f t="shared" si="87"/>
        <v/>
      </c>
      <c r="S596" s="205" t="str">
        <f t="shared" si="93"/>
        <v/>
      </c>
    </row>
    <row r="597" spans="1:19" ht="15" thickTop="1" thickBot="1" x14ac:dyDescent="0.3">
      <c r="A597" s="207" t="s">
        <v>103</v>
      </c>
      <c r="B597" s="207">
        <v>0</v>
      </c>
      <c r="C597" s="172">
        <v>0</v>
      </c>
      <c r="D597" s="200" t="str">
        <f t="shared" si="88"/>
        <v/>
      </c>
      <c r="E597" s="172">
        <v>0</v>
      </c>
      <c r="F597" s="172">
        <v>0</v>
      </c>
      <c r="G597" s="200" t="str">
        <f t="shared" si="89"/>
        <v/>
      </c>
      <c r="H597" s="200" t="str">
        <f t="shared" si="86"/>
        <v/>
      </c>
      <c r="I597" s="200" t="str">
        <f t="shared" si="86"/>
        <v/>
      </c>
      <c r="J597" s="200" t="str">
        <f t="shared" si="90"/>
        <v/>
      </c>
      <c r="K597" s="172">
        <v>492</v>
      </c>
      <c r="L597" s="172">
        <v>418</v>
      </c>
      <c r="M597" s="200">
        <f t="shared" si="91"/>
        <v>0.84959349593495936</v>
      </c>
      <c r="N597" s="172">
        <v>0</v>
      </c>
      <c r="O597" s="172">
        <v>0</v>
      </c>
      <c r="P597" s="200" t="str">
        <f t="shared" si="92"/>
        <v/>
      </c>
      <c r="Q597" s="200" t="str">
        <f t="shared" si="87"/>
        <v/>
      </c>
      <c r="R597" s="200" t="str">
        <f t="shared" si="87"/>
        <v/>
      </c>
      <c r="S597" s="200" t="str">
        <f t="shared" si="93"/>
        <v/>
      </c>
    </row>
    <row r="598" spans="1:19" ht="16.5" thickTop="1" thickBot="1" x14ac:dyDescent="0.3">
      <c r="A598" s="201" t="s">
        <v>518</v>
      </c>
      <c r="B598" s="284">
        <v>0</v>
      </c>
      <c r="C598" s="202">
        <v>0</v>
      </c>
      <c r="D598" s="203" t="str">
        <f t="shared" si="88"/>
        <v/>
      </c>
      <c r="E598" s="204">
        <v>0</v>
      </c>
      <c r="F598" s="202">
        <v>0</v>
      </c>
      <c r="G598" s="203" t="str">
        <f t="shared" si="89"/>
        <v/>
      </c>
      <c r="H598" s="203" t="str">
        <f t="shared" si="86"/>
        <v/>
      </c>
      <c r="I598" s="203" t="str">
        <f t="shared" si="86"/>
        <v/>
      </c>
      <c r="J598" s="205" t="str">
        <f t="shared" si="90"/>
        <v/>
      </c>
      <c r="K598" s="206">
        <v>19</v>
      </c>
      <c r="L598" s="202">
        <v>1</v>
      </c>
      <c r="M598" s="203">
        <f t="shared" si="91"/>
        <v>5.2631578947368418E-2</v>
      </c>
      <c r="N598" s="204">
        <v>0</v>
      </c>
      <c r="O598" s="202">
        <v>0</v>
      </c>
      <c r="P598" s="203" t="str">
        <f t="shared" si="92"/>
        <v/>
      </c>
      <c r="Q598" s="203" t="str">
        <f t="shared" si="87"/>
        <v/>
      </c>
      <c r="R598" s="203" t="str">
        <f t="shared" si="87"/>
        <v/>
      </c>
      <c r="S598" s="205" t="str">
        <f t="shared" si="93"/>
        <v/>
      </c>
    </row>
    <row r="599" spans="1:19" ht="15" thickTop="1" thickBot="1" x14ac:dyDescent="0.3">
      <c r="A599" s="207" t="s">
        <v>361</v>
      </c>
      <c r="B599" s="207">
        <v>0</v>
      </c>
      <c r="C599" s="172">
        <v>0</v>
      </c>
      <c r="D599" s="200" t="str">
        <f t="shared" si="88"/>
        <v/>
      </c>
      <c r="E599" s="172">
        <v>0</v>
      </c>
      <c r="F599" s="172">
        <v>0</v>
      </c>
      <c r="G599" s="200" t="str">
        <f t="shared" si="89"/>
        <v/>
      </c>
      <c r="H599" s="200" t="str">
        <f t="shared" si="86"/>
        <v/>
      </c>
      <c r="I599" s="200" t="str">
        <f t="shared" si="86"/>
        <v/>
      </c>
      <c r="J599" s="200" t="str">
        <f t="shared" si="90"/>
        <v/>
      </c>
      <c r="K599" s="172">
        <v>19</v>
      </c>
      <c r="L599" s="172">
        <v>1</v>
      </c>
      <c r="M599" s="200">
        <f t="shared" si="91"/>
        <v>5.2631578947368418E-2</v>
      </c>
      <c r="N599" s="172">
        <v>0</v>
      </c>
      <c r="O599" s="172">
        <v>0</v>
      </c>
      <c r="P599" s="200" t="str">
        <f t="shared" si="92"/>
        <v/>
      </c>
      <c r="Q599" s="200" t="str">
        <f t="shared" si="87"/>
        <v/>
      </c>
      <c r="R599" s="200" t="str">
        <f t="shared" si="87"/>
        <v/>
      </c>
      <c r="S599" s="200" t="str">
        <f t="shared" si="93"/>
        <v/>
      </c>
    </row>
    <row r="600" spans="1:19" ht="16.5" thickTop="1" thickBot="1" x14ac:dyDescent="0.3">
      <c r="A600" s="201" t="s">
        <v>520</v>
      </c>
      <c r="B600" s="284">
        <v>0</v>
      </c>
      <c r="C600" s="202">
        <v>0</v>
      </c>
      <c r="D600" s="203" t="str">
        <f t="shared" si="88"/>
        <v/>
      </c>
      <c r="E600" s="204">
        <v>0</v>
      </c>
      <c r="F600" s="202">
        <v>0</v>
      </c>
      <c r="G600" s="203" t="str">
        <f t="shared" si="89"/>
        <v/>
      </c>
      <c r="H600" s="203" t="str">
        <f t="shared" si="86"/>
        <v/>
      </c>
      <c r="I600" s="203" t="str">
        <f t="shared" si="86"/>
        <v/>
      </c>
      <c r="J600" s="205" t="str">
        <f t="shared" si="90"/>
        <v/>
      </c>
      <c r="K600" s="206">
        <v>19</v>
      </c>
      <c r="L600" s="202">
        <v>1</v>
      </c>
      <c r="M600" s="203">
        <f t="shared" si="91"/>
        <v>5.2631578947368418E-2</v>
      </c>
      <c r="N600" s="204">
        <v>19</v>
      </c>
      <c r="O600" s="202">
        <v>4</v>
      </c>
      <c r="P600" s="203">
        <f t="shared" si="92"/>
        <v>0.21052631578947367</v>
      </c>
      <c r="Q600" s="203">
        <f t="shared" si="87"/>
        <v>0</v>
      </c>
      <c r="R600" s="203">
        <f t="shared" si="87"/>
        <v>-0.75</v>
      </c>
      <c r="S600" s="205">
        <f t="shared" si="93"/>
        <v>-0.15789473684210525</v>
      </c>
    </row>
    <row r="601" spans="1:19" ht="14.25" thickTop="1" x14ac:dyDescent="0.25">
      <c r="A601" s="207" t="s">
        <v>361</v>
      </c>
      <c r="B601" s="207">
        <v>0</v>
      </c>
      <c r="C601" s="172">
        <v>0</v>
      </c>
      <c r="D601" s="200" t="str">
        <f t="shared" si="88"/>
        <v/>
      </c>
      <c r="E601" s="172">
        <v>0</v>
      </c>
      <c r="F601" s="172">
        <v>0</v>
      </c>
      <c r="G601" s="200" t="str">
        <f t="shared" si="89"/>
        <v/>
      </c>
      <c r="H601" s="200" t="str">
        <f t="shared" si="86"/>
        <v/>
      </c>
      <c r="I601" s="200" t="str">
        <f t="shared" si="86"/>
        <v/>
      </c>
      <c r="J601" s="200" t="str">
        <f t="shared" si="90"/>
        <v/>
      </c>
      <c r="K601" s="172">
        <v>19</v>
      </c>
      <c r="L601" s="172">
        <v>1</v>
      </c>
      <c r="M601" s="200">
        <f t="shared" si="91"/>
        <v>5.2631578947368418E-2</v>
      </c>
      <c r="N601" s="172">
        <v>0</v>
      </c>
      <c r="O601" s="172">
        <v>0</v>
      </c>
      <c r="P601" s="200" t="str">
        <f t="shared" si="92"/>
        <v/>
      </c>
      <c r="Q601" s="200" t="str">
        <f t="shared" si="87"/>
        <v/>
      </c>
      <c r="R601" s="200" t="str">
        <f t="shared" si="87"/>
        <v/>
      </c>
      <c r="S601" s="200" t="str">
        <f t="shared" si="93"/>
        <v/>
      </c>
    </row>
    <row r="602" spans="1:19" ht="14.25" thickBot="1" x14ac:dyDescent="0.3">
      <c r="A602" s="207" t="s">
        <v>362</v>
      </c>
      <c r="B602" s="207">
        <v>0</v>
      </c>
      <c r="C602" s="172">
        <v>0</v>
      </c>
      <c r="D602" s="200" t="str">
        <f t="shared" si="88"/>
        <v/>
      </c>
      <c r="E602" s="172">
        <v>0</v>
      </c>
      <c r="F602" s="172">
        <v>0</v>
      </c>
      <c r="G602" s="200" t="str">
        <f t="shared" si="89"/>
        <v/>
      </c>
      <c r="H602" s="200" t="str">
        <f t="shared" si="86"/>
        <v/>
      </c>
      <c r="I602" s="200" t="str">
        <f t="shared" si="86"/>
        <v/>
      </c>
      <c r="J602" s="200" t="str">
        <f t="shared" si="90"/>
        <v/>
      </c>
      <c r="K602" s="172">
        <v>0</v>
      </c>
      <c r="L602" s="172">
        <v>0</v>
      </c>
      <c r="M602" s="200" t="str">
        <f t="shared" si="91"/>
        <v/>
      </c>
      <c r="N602" s="172">
        <v>19</v>
      </c>
      <c r="O602" s="172">
        <v>4</v>
      </c>
      <c r="P602" s="200">
        <f t="shared" si="92"/>
        <v>0.21052631578947367</v>
      </c>
      <c r="Q602" s="200">
        <f t="shared" si="87"/>
        <v>-1</v>
      </c>
      <c r="R602" s="200">
        <f t="shared" si="87"/>
        <v>-1</v>
      </c>
      <c r="S602" s="200" t="str">
        <f t="shared" si="93"/>
        <v/>
      </c>
    </row>
    <row r="603" spans="1:19" ht="16.5" thickTop="1" thickBot="1" x14ac:dyDescent="0.3">
      <c r="A603" s="201" t="s">
        <v>510</v>
      </c>
      <c r="B603" s="284">
        <v>0</v>
      </c>
      <c r="C603" s="202">
        <v>0</v>
      </c>
      <c r="D603" s="203" t="str">
        <f t="shared" si="88"/>
        <v/>
      </c>
      <c r="E603" s="204">
        <v>0</v>
      </c>
      <c r="F603" s="202">
        <v>0</v>
      </c>
      <c r="G603" s="203" t="str">
        <f t="shared" si="89"/>
        <v/>
      </c>
      <c r="H603" s="203" t="str">
        <f t="shared" si="86"/>
        <v/>
      </c>
      <c r="I603" s="203" t="str">
        <f t="shared" si="86"/>
        <v/>
      </c>
      <c r="J603" s="205" t="str">
        <f t="shared" si="90"/>
        <v/>
      </c>
      <c r="K603" s="206">
        <v>68</v>
      </c>
      <c r="L603" s="202">
        <v>33</v>
      </c>
      <c r="M603" s="203">
        <f t="shared" si="91"/>
        <v>0.48529411764705882</v>
      </c>
      <c r="N603" s="204">
        <v>38</v>
      </c>
      <c r="O603" s="202">
        <v>0</v>
      </c>
      <c r="P603" s="203">
        <f t="shared" si="92"/>
        <v>0</v>
      </c>
      <c r="Q603" s="203">
        <f t="shared" si="87"/>
        <v>0.78947368421052633</v>
      </c>
      <c r="R603" s="203" t="str">
        <f t="shared" si="87"/>
        <v/>
      </c>
      <c r="S603" s="205">
        <f t="shared" si="93"/>
        <v>0.48529411764705882</v>
      </c>
    </row>
    <row r="604" spans="1:19" ht="14.25" thickTop="1" x14ac:dyDescent="0.25">
      <c r="A604" s="207" t="s">
        <v>84</v>
      </c>
      <c r="B604" s="207">
        <v>0</v>
      </c>
      <c r="C604" s="172">
        <v>0</v>
      </c>
      <c r="D604" s="200" t="str">
        <f t="shared" si="88"/>
        <v/>
      </c>
      <c r="E604" s="172">
        <v>0</v>
      </c>
      <c r="F604" s="172">
        <v>0</v>
      </c>
      <c r="G604" s="200" t="str">
        <f t="shared" si="89"/>
        <v/>
      </c>
      <c r="H604" s="200" t="str">
        <f t="shared" si="86"/>
        <v/>
      </c>
      <c r="I604" s="200" t="str">
        <f t="shared" si="86"/>
        <v/>
      </c>
      <c r="J604" s="200" t="str">
        <f t="shared" si="90"/>
        <v/>
      </c>
      <c r="K604" s="172">
        <v>68</v>
      </c>
      <c r="L604" s="172">
        <v>33</v>
      </c>
      <c r="M604" s="200">
        <f t="shared" si="91"/>
        <v>0.48529411764705882</v>
      </c>
      <c r="N604" s="172">
        <v>0</v>
      </c>
      <c r="O604" s="172">
        <v>0</v>
      </c>
      <c r="P604" s="200" t="str">
        <f t="shared" si="92"/>
        <v/>
      </c>
      <c r="Q604" s="200" t="str">
        <f t="shared" si="87"/>
        <v/>
      </c>
      <c r="R604" s="200" t="str">
        <f t="shared" si="87"/>
        <v/>
      </c>
      <c r="S604" s="200" t="str">
        <f t="shared" si="93"/>
        <v/>
      </c>
    </row>
    <row r="605" spans="1:19" ht="14.25" thickBot="1" x14ac:dyDescent="0.3">
      <c r="A605" s="207" t="s">
        <v>362</v>
      </c>
      <c r="B605" s="207">
        <v>0</v>
      </c>
      <c r="C605" s="172">
        <v>0</v>
      </c>
      <c r="D605" s="200" t="str">
        <f t="shared" si="88"/>
        <v/>
      </c>
      <c r="E605" s="172">
        <v>0</v>
      </c>
      <c r="F605" s="172">
        <v>0</v>
      </c>
      <c r="G605" s="200" t="str">
        <f t="shared" si="89"/>
        <v/>
      </c>
      <c r="H605" s="200" t="str">
        <f t="shared" si="86"/>
        <v/>
      </c>
      <c r="I605" s="200" t="str">
        <f t="shared" si="86"/>
        <v/>
      </c>
      <c r="J605" s="200" t="str">
        <f t="shared" si="90"/>
        <v/>
      </c>
      <c r="K605" s="172">
        <v>0</v>
      </c>
      <c r="L605" s="172">
        <v>0</v>
      </c>
      <c r="M605" s="200" t="str">
        <f t="shared" si="91"/>
        <v/>
      </c>
      <c r="N605" s="172">
        <v>38</v>
      </c>
      <c r="O605" s="172">
        <v>0</v>
      </c>
      <c r="P605" s="200">
        <f t="shared" si="92"/>
        <v>0</v>
      </c>
      <c r="Q605" s="200">
        <f t="shared" si="87"/>
        <v>-1</v>
      </c>
      <c r="R605" s="200" t="str">
        <f t="shared" si="87"/>
        <v/>
      </c>
      <c r="S605" s="200" t="str">
        <f t="shared" si="93"/>
        <v/>
      </c>
    </row>
    <row r="606" spans="1:19" ht="16.5" thickTop="1" thickBot="1" x14ac:dyDescent="0.3">
      <c r="A606" s="201" t="s">
        <v>523</v>
      </c>
      <c r="B606" s="284">
        <v>0</v>
      </c>
      <c r="C606" s="202">
        <v>0</v>
      </c>
      <c r="D606" s="203" t="str">
        <f t="shared" si="88"/>
        <v/>
      </c>
      <c r="E606" s="204">
        <v>0</v>
      </c>
      <c r="F606" s="202">
        <v>0</v>
      </c>
      <c r="G606" s="203" t="str">
        <f t="shared" si="89"/>
        <v/>
      </c>
      <c r="H606" s="203" t="str">
        <f t="shared" si="86"/>
        <v/>
      </c>
      <c r="I606" s="203" t="str">
        <f t="shared" si="86"/>
        <v/>
      </c>
      <c r="J606" s="205" t="str">
        <f t="shared" si="90"/>
        <v/>
      </c>
      <c r="K606" s="206">
        <v>40</v>
      </c>
      <c r="L606" s="202">
        <v>4</v>
      </c>
      <c r="M606" s="203">
        <f t="shared" si="91"/>
        <v>0.1</v>
      </c>
      <c r="N606" s="204">
        <v>228</v>
      </c>
      <c r="O606" s="202">
        <v>50</v>
      </c>
      <c r="P606" s="203">
        <f t="shared" si="92"/>
        <v>0.21929824561403508</v>
      </c>
      <c r="Q606" s="203">
        <f t="shared" si="87"/>
        <v>-0.82456140350877194</v>
      </c>
      <c r="R606" s="203">
        <f t="shared" si="87"/>
        <v>-0.92</v>
      </c>
      <c r="S606" s="205">
        <f t="shared" si="93"/>
        <v>-0.11929824561403507</v>
      </c>
    </row>
    <row r="607" spans="1:19" ht="14.25" thickTop="1" x14ac:dyDescent="0.25">
      <c r="A607" s="207" t="s">
        <v>361</v>
      </c>
      <c r="B607" s="207">
        <v>0</v>
      </c>
      <c r="C607" s="172">
        <v>0</v>
      </c>
      <c r="D607" s="200" t="str">
        <f t="shared" si="88"/>
        <v/>
      </c>
      <c r="E607" s="172">
        <v>0</v>
      </c>
      <c r="F607" s="172">
        <v>0</v>
      </c>
      <c r="G607" s="200" t="str">
        <f t="shared" si="89"/>
        <v/>
      </c>
      <c r="H607" s="200" t="str">
        <f t="shared" si="86"/>
        <v/>
      </c>
      <c r="I607" s="200" t="str">
        <f t="shared" si="86"/>
        <v/>
      </c>
      <c r="J607" s="200" t="str">
        <f t="shared" si="90"/>
        <v/>
      </c>
      <c r="K607" s="172">
        <v>40</v>
      </c>
      <c r="L607" s="172">
        <v>4</v>
      </c>
      <c r="M607" s="200">
        <f t="shared" si="91"/>
        <v>0.1</v>
      </c>
      <c r="N607" s="172">
        <v>38</v>
      </c>
      <c r="O607" s="172">
        <v>17</v>
      </c>
      <c r="P607" s="200">
        <f t="shared" si="92"/>
        <v>0.44736842105263158</v>
      </c>
      <c r="Q607" s="200">
        <f t="shared" si="87"/>
        <v>5.2631578947368363E-2</v>
      </c>
      <c r="R607" s="200">
        <f t="shared" si="87"/>
        <v>-0.76470588235294112</v>
      </c>
      <c r="S607" s="200">
        <f t="shared" si="93"/>
        <v>-0.34736842105263155</v>
      </c>
    </row>
    <row r="608" spans="1:19" ht="14.25" thickBot="1" x14ac:dyDescent="0.3">
      <c r="A608" s="207" t="s">
        <v>362</v>
      </c>
      <c r="B608" s="207">
        <v>0</v>
      </c>
      <c r="C608" s="172">
        <v>0</v>
      </c>
      <c r="D608" s="200" t="str">
        <f t="shared" si="88"/>
        <v/>
      </c>
      <c r="E608" s="172">
        <v>0</v>
      </c>
      <c r="F608" s="172">
        <v>0</v>
      </c>
      <c r="G608" s="200" t="str">
        <f t="shared" si="89"/>
        <v/>
      </c>
      <c r="H608" s="200" t="str">
        <f t="shared" si="86"/>
        <v/>
      </c>
      <c r="I608" s="200" t="str">
        <f t="shared" si="86"/>
        <v/>
      </c>
      <c r="J608" s="200" t="str">
        <f t="shared" si="90"/>
        <v/>
      </c>
      <c r="K608" s="172">
        <v>0</v>
      </c>
      <c r="L608" s="172">
        <v>0</v>
      </c>
      <c r="M608" s="200" t="str">
        <f t="shared" si="91"/>
        <v/>
      </c>
      <c r="N608" s="172">
        <v>190</v>
      </c>
      <c r="O608" s="172">
        <v>33</v>
      </c>
      <c r="P608" s="200">
        <f t="shared" si="92"/>
        <v>0.1736842105263158</v>
      </c>
      <c r="Q608" s="200">
        <f t="shared" si="87"/>
        <v>-1</v>
      </c>
      <c r="R608" s="200">
        <f t="shared" si="87"/>
        <v>-1</v>
      </c>
      <c r="S608" s="200" t="str">
        <f t="shared" si="93"/>
        <v/>
      </c>
    </row>
    <row r="609" spans="1:19" ht="16.5" thickTop="1" thickBot="1" x14ac:dyDescent="0.3">
      <c r="A609" s="201" t="s">
        <v>525</v>
      </c>
      <c r="B609" s="284">
        <v>0</v>
      </c>
      <c r="C609" s="202">
        <v>0</v>
      </c>
      <c r="D609" s="203" t="str">
        <f t="shared" si="88"/>
        <v/>
      </c>
      <c r="E609" s="204">
        <v>0</v>
      </c>
      <c r="F609" s="202">
        <v>0</v>
      </c>
      <c r="G609" s="203" t="str">
        <f t="shared" si="89"/>
        <v/>
      </c>
      <c r="H609" s="203" t="str">
        <f t="shared" si="86"/>
        <v/>
      </c>
      <c r="I609" s="203" t="str">
        <f t="shared" si="86"/>
        <v/>
      </c>
      <c r="J609" s="205" t="str">
        <f t="shared" si="90"/>
        <v/>
      </c>
      <c r="K609" s="206">
        <v>19</v>
      </c>
      <c r="L609" s="202">
        <v>0</v>
      </c>
      <c r="M609" s="203">
        <f t="shared" si="91"/>
        <v>0</v>
      </c>
      <c r="N609" s="204">
        <v>19</v>
      </c>
      <c r="O609" s="202">
        <v>5</v>
      </c>
      <c r="P609" s="203">
        <f t="shared" si="92"/>
        <v>0.26315789473684209</v>
      </c>
      <c r="Q609" s="203">
        <f t="shared" si="87"/>
        <v>0</v>
      </c>
      <c r="R609" s="203">
        <f t="shared" si="87"/>
        <v>-1</v>
      </c>
      <c r="S609" s="205">
        <f t="shared" si="93"/>
        <v>-0.26315789473684209</v>
      </c>
    </row>
    <row r="610" spans="1:19" ht="14.25" thickTop="1" x14ac:dyDescent="0.25">
      <c r="A610" s="207" t="s">
        <v>361</v>
      </c>
      <c r="B610" s="207">
        <v>0</v>
      </c>
      <c r="C610" s="172">
        <v>0</v>
      </c>
      <c r="D610" s="200" t="str">
        <f t="shared" si="88"/>
        <v/>
      </c>
      <c r="E610" s="172">
        <v>0</v>
      </c>
      <c r="F610" s="172">
        <v>0</v>
      </c>
      <c r="G610" s="200" t="str">
        <f t="shared" si="89"/>
        <v/>
      </c>
      <c r="H610" s="200" t="str">
        <f t="shared" si="86"/>
        <v/>
      </c>
      <c r="I610" s="200" t="str">
        <f t="shared" si="86"/>
        <v/>
      </c>
      <c r="J610" s="200" t="str">
        <f t="shared" si="90"/>
        <v/>
      </c>
      <c r="K610" s="172">
        <v>19</v>
      </c>
      <c r="L610" s="172">
        <v>0</v>
      </c>
      <c r="M610" s="200">
        <f t="shared" si="91"/>
        <v>0</v>
      </c>
      <c r="N610" s="172">
        <v>0</v>
      </c>
      <c r="O610" s="172">
        <v>0</v>
      </c>
      <c r="P610" s="200" t="str">
        <f t="shared" si="92"/>
        <v/>
      </c>
      <c r="Q610" s="200" t="str">
        <f t="shared" si="87"/>
        <v/>
      </c>
      <c r="R610" s="200" t="str">
        <f t="shared" si="87"/>
        <v/>
      </c>
      <c r="S610" s="200" t="str">
        <f t="shared" si="93"/>
        <v/>
      </c>
    </row>
    <row r="611" spans="1:19" ht="14.25" thickBot="1" x14ac:dyDescent="0.3">
      <c r="A611" s="207" t="s">
        <v>362</v>
      </c>
      <c r="B611" s="207">
        <v>0</v>
      </c>
      <c r="C611" s="172">
        <v>0</v>
      </c>
      <c r="D611" s="200" t="str">
        <f t="shared" si="88"/>
        <v/>
      </c>
      <c r="E611" s="172">
        <v>0</v>
      </c>
      <c r="F611" s="172">
        <v>0</v>
      </c>
      <c r="G611" s="200" t="str">
        <f t="shared" si="89"/>
        <v/>
      </c>
      <c r="H611" s="200" t="str">
        <f t="shared" si="86"/>
        <v/>
      </c>
      <c r="I611" s="200" t="str">
        <f t="shared" si="86"/>
        <v/>
      </c>
      <c r="J611" s="200" t="str">
        <f t="shared" si="90"/>
        <v/>
      </c>
      <c r="K611" s="172">
        <v>0</v>
      </c>
      <c r="L611" s="172">
        <v>0</v>
      </c>
      <c r="M611" s="200" t="str">
        <f t="shared" si="91"/>
        <v/>
      </c>
      <c r="N611" s="172">
        <v>19</v>
      </c>
      <c r="O611" s="172">
        <v>5</v>
      </c>
      <c r="P611" s="200">
        <f t="shared" si="92"/>
        <v>0.26315789473684209</v>
      </c>
      <c r="Q611" s="200">
        <f t="shared" si="87"/>
        <v>-1</v>
      </c>
      <c r="R611" s="200">
        <f t="shared" si="87"/>
        <v>-1</v>
      </c>
      <c r="S611" s="200" t="str">
        <f t="shared" si="93"/>
        <v/>
      </c>
    </row>
    <row r="612" spans="1:19" ht="16.5" thickTop="1" thickBot="1" x14ac:dyDescent="0.3">
      <c r="A612" s="201" t="s">
        <v>402</v>
      </c>
      <c r="B612" s="284">
        <v>0</v>
      </c>
      <c r="C612" s="202">
        <v>0</v>
      </c>
      <c r="D612" s="203" t="str">
        <f t="shared" si="88"/>
        <v/>
      </c>
      <c r="E612" s="204">
        <v>68</v>
      </c>
      <c r="F612" s="202">
        <v>0</v>
      </c>
      <c r="G612" s="203">
        <f t="shared" si="89"/>
        <v>0</v>
      </c>
      <c r="H612" s="203">
        <f t="shared" si="86"/>
        <v>-1</v>
      </c>
      <c r="I612" s="203" t="str">
        <f t="shared" si="86"/>
        <v/>
      </c>
      <c r="J612" s="205" t="str">
        <f t="shared" si="90"/>
        <v/>
      </c>
      <c r="K612" s="206">
        <v>314</v>
      </c>
      <c r="L612" s="202">
        <v>74</v>
      </c>
      <c r="M612" s="203">
        <f t="shared" si="91"/>
        <v>0.2356687898089172</v>
      </c>
      <c r="N612" s="204">
        <v>136</v>
      </c>
      <c r="O612" s="202">
        <v>0</v>
      </c>
      <c r="P612" s="203">
        <f t="shared" si="92"/>
        <v>0</v>
      </c>
      <c r="Q612" s="203">
        <f t="shared" si="87"/>
        <v>1.3088235294117645</v>
      </c>
      <c r="R612" s="203" t="str">
        <f t="shared" si="87"/>
        <v/>
      </c>
      <c r="S612" s="205">
        <f t="shared" si="93"/>
        <v>0.2356687898089172</v>
      </c>
    </row>
    <row r="613" spans="1:19" ht="16.5" thickTop="1" thickBot="1" x14ac:dyDescent="0.3">
      <c r="A613" s="201" t="s">
        <v>455</v>
      </c>
      <c r="B613" s="284">
        <v>0</v>
      </c>
      <c r="C613" s="202">
        <v>0</v>
      </c>
      <c r="D613" s="203" t="str">
        <f t="shared" si="88"/>
        <v/>
      </c>
      <c r="E613" s="204">
        <v>0</v>
      </c>
      <c r="F613" s="202">
        <v>0</v>
      </c>
      <c r="G613" s="203" t="str">
        <f t="shared" si="89"/>
        <v/>
      </c>
      <c r="H613" s="203" t="str">
        <f t="shared" si="86"/>
        <v/>
      </c>
      <c r="I613" s="203" t="str">
        <f t="shared" si="86"/>
        <v/>
      </c>
      <c r="J613" s="205" t="str">
        <f t="shared" si="90"/>
        <v/>
      </c>
      <c r="K613" s="206">
        <v>246</v>
      </c>
      <c r="L613" s="202">
        <v>36</v>
      </c>
      <c r="M613" s="203">
        <f t="shared" si="91"/>
        <v>0.14634146341463414</v>
      </c>
      <c r="N613" s="204">
        <v>0</v>
      </c>
      <c r="O613" s="202">
        <v>0</v>
      </c>
      <c r="P613" s="203" t="str">
        <f t="shared" si="92"/>
        <v/>
      </c>
      <c r="Q613" s="203" t="str">
        <f t="shared" si="87"/>
        <v/>
      </c>
      <c r="R613" s="203" t="str">
        <f t="shared" si="87"/>
        <v/>
      </c>
      <c r="S613" s="205" t="str">
        <f t="shared" si="93"/>
        <v/>
      </c>
    </row>
    <row r="614" spans="1:19" ht="15" thickTop="1" thickBot="1" x14ac:dyDescent="0.3">
      <c r="A614" s="207" t="s">
        <v>84</v>
      </c>
      <c r="B614" s="207">
        <v>0</v>
      </c>
      <c r="C614" s="172">
        <v>0</v>
      </c>
      <c r="D614" s="200" t="str">
        <f t="shared" si="88"/>
        <v/>
      </c>
      <c r="E614" s="172">
        <v>68</v>
      </c>
      <c r="F614" s="172">
        <v>0</v>
      </c>
      <c r="G614" s="200">
        <f t="shared" si="89"/>
        <v>0</v>
      </c>
      <c r="H614" s="200">
        <f t="shared" si="86"/>
        <v>-1</v>
      </c>
      <c r="I614" s="200" t="str">
        <f t="shared" si="86"/>
        <v/>
      </c>
      <c r="J614" s="200" t="str">
        <f t="shared" si="90"/>
        <v/>
      </c>
      <c r="K614" s="172">
        <v>68</v>
      </c>
      <c r="L614" s="172">
        <v>38</v>
      </c>
      <c r="M614" s="200">
        <f t="shared" si="91"/>
        <v>0.55882352941176472</v>
      </c>
      <c r="N614" s="172">
        <v>136</v>
      </c>
      <c r="O614" s="172">
        <v>0</v>
      </c>
      <c r="P614" s="200">
        <f t="shared" si="92"/>
        <v>0</v>
      </c>
      <c r="Q614" s="200">
        <f t="shared" si="87"/>
        <v>-0.5</v>
      </c>
      <c r="R614" s="200" t="str">
        <f t="shared" si="87"/>
        <v/>
      </c>
      <c r="S614" s="200">
        <f t="shared" si="93"/>
        <v>0.55882352941176472</v>
      </c>
    </row>
    <row r="615" spans="1:19" ht="16.5" thickTop="1" thickBot="1" x14ac:dyDescent="0.3">
      <c r="A615" s="201" t="s">
        <v>406</v>
      </c>
      <c r="B615" s="284">
        <v>0</v>
      </c>
      <c r="C615" s="202">
        <v>0</v>
      </c>
      <c r="D615" s="203" t="str">
        <f t="shared" si="88"/>
        <v/>
      </c>
      <c r="E615" s="204">
        <v>19</v>
      </c>
      <c r="F615" s="202">
        <v>0</v>
      </c>
      <c r="G615" s="203">
        <f t="shared" si="89"/>
        <v>0</v>
      </c>
      <c r="H615" s="203">
        <f t="shared" si="86"/>
        <v>-1</v>
      </c>
      <c r="I615" s="203" t="str">
        <f t="shared" si="86"/>
        <v/>
      </c>
      <c r="J615" s="205" t="str">
        <f t="shared" si="90"/>
        <v/>
      </c>
      <c r="K615" s="206">
        <v>136</v>
      </c>
      <c r="L615" s="202">
        <v>10</v>
      </c>
      <c r="M615" s="203">
        <f t="shared" si="91"/>
        <v>7.3529411764705885E-2</v>
      </c>
      <c r="N615" s="204">
        <v>382</v>
      </c>
      <c r="O615" s="202">
        <v>24</v>
      </c>
      <c r="P615" s="203">
        <f t="shared" si="92"/>
        <v>6.2827225130890049E-2</v>
      </c>
      <c r="Q615" s="203">
        <f t="shared" si="87"/>
        <v>-0.64397905759162311</v>
      </c>
      <c r="R615" s="203">
        <f t="shared" si="87"/>
        <v>-0.58333333333333326</v>
      </c>
      <c r="S615" s="205">
        <f t="shared" si="93"/>
        <v>1.0702186633815836E-2</v>
      </c>
    </row>
    <row r="616" spans="1:19" ht="14.25" thickTop="1" x14ac:dyDescent="0.25">
      <c r="A616" s="207" t="s">
        <v>361</v>
      </c>
      <c r="B616" s="207">
        <v>0</v>
      </c>
      <c r="C616" s="172">
        <v>0</v>
      </c>
      <c r="D616" s="200" t="str">
        <f t="shared" si="88"/>
        <v/>
      </c>
      <c r="E616" s="172">
        <v>0</v>
      </c>
      <c r="F616" s="172">
        <v>0</v>
      </c>
      <c r="G616" s="200" t="str">
        <f t="shared" si="89"/>
        <v/>
      </c>
      <c r="H616" s="200" t="str">
        <f t="shared" si="86"/>
        <v/>
      </c>
      <c r="I616" s="200" t="str">
        <f t="shared" si="86"/>
        <v/>
      </c>
      <c r="J616" s="200" t="str">
        <f t="shared" si="90"/>
        <v/>
      </c>
      <c r="K616" s="172">
        <v>60</v>
      </c>
      <c r="L616" s="172">
        <v>9</v>
      </c>
      <c r="M616" s="200">
        <f t="shared" si="91"/>
        <v>0.15</v>
      </c>
      <c r="N616" s="172">
        <v>59</v>
      </c>
      <c r="O616" s="172">
        <v>11</v>
      </c>
      <c r="P616" s="200">
        <f t="shared" si="92"/>
        <v>0.1864406779661017</v>
      </c>
      <c r="Q616" s="200">
        <f t="shared" si="87"/>
        <v>1.6949152542372836E-2</v>
      </c>
      <c r="R616" s="200">
        <f t="shared" si="87"/>
        <v>-0.18181818181818177</v>
      </c>
      <c r="S616" s="200">
        <f t="shared" si="93"/>
        <v>-3.6440677966101703E-2</v>
      </c>
    </row>
    <row r="617" spans="1:19" ht="14.25" thickBot="1" x14ac:dyDescent="0.3">
      <c r="A617" s="207" t="s">
        <v>362</v>
      </c>
      <c r="B617" s="207">
        <v>0</v>
      </c>
      <c r="C617" s="172">
        <v>0</v>
      </c>
      <c r="D617" s="200" t="str">
        <f t="shared" si="88"/>
        <v/>
      </c>
      <c r="E617" s="172">
        <v>19</v>
      </c>
      <c r="F617" s="172">
        <v>0</v>
      </c>
      <c r="G617" s="200">
        <f t="shared" si="89"/>
        <v>0</v>
      </c>
      <c r="H617" s="200">
        <f t="shared" si="86"/>
        <v>-1</v>
      </c>
      <c r="I617" s="200" t="str">
        <f t="shared" si="86"/>
        <v/>
      </c>
      <c r="J617" s="200" t="str">
        <f t="shared" si="90"/>
        <v/>
      </c>
      <c r="K617" s="172">
        <v>76</v>
      </c>
      <c r="L617" s="172">
        <v>1</v>
      </c>
      <c r="M617" s="200">
        <f t="shared" si="91"/>
        <v>1.3157894736842105E-2</v>
      </c>
      <c r="N617" s="172">
        <v>323</v>
      </c>
      <c r="O617" s="172">
        <v>13</v>
      </c>
      <c r="P617" s="200">
        <f t="shared" si="92"/>
        <v>4.0247678018575851E-2</v>
      </c>
      <c r="Q617" s="200">
        <f t="shared" si="87"/>
        <v>-0.76470588235294112</v>
      </c>
      <c r="R617" s="200">
        <f t="shared" si="87"/>
        <v>-0.92307692307692313</v>
      </c>
      <c r="S617" s="200">
        <f t="shared" si="93"/>
        <v>-2.7089783281733747E-2</v>
      </c>
    </row>
    <row r="618" spans="1:19" ht="16.5" thickTop="1" thickBot="1" x14ac:dyDescent="0.3">
      <c r="A618" s="201" t="s">
        <v>425</v>
      </c>
      <c r="B618" s="284">
        <v>0</v>
      </c>
      <c r="C618" s="202">
        <v>0</v>
      </c>
      <c r="D618" s="203" t="str">
        <f t="shared" si="88"/>
        <v/>
      </c>
      <c r="E618" s="204">
        <v>19</v>
      </c>
      <c r="F618" s="202">
        <v>13</v>
      </c>
      <c r="G618" s="203">
        <f t="shared" si="89"/>
        <v>0.68421052631578949</v>
      </c>
      <c r="H618" s="203">
        <f t="shared" si="86"/>
        <v>-1</v>
      </c>
      <c r="I618" s="203">
        <f t="shared" si="86"/>
        <v>-1</v>
      </c>
      <c r="J618" s="205" t="str">
        <f t="shared" si="90"/>
        <v/>
      </c>
      <c r="K618" s="206">
        <v>0</v>
      </c>
      <c r="L618" s="202">
        <v>0</v>
      </c>
      <c r="M618" s="203" t="str">
        <f t="shared" si="91"/>
        <v/>
      </c>
      <c r="N618" s="204">
        <v>152</v>
      </c>
      <c r="O618" s="202">
        <v>78</v>
      </c>
      <c r="P618" s="203">
        <f t="shared" si="92"/>
        <v>0.51315789473684215</v>
      </c>
      <c r="Q618" s="203">
        <f t="shared" si="87"/>
        <v>-1</v>
      </c>
      <c r="R618" s="203">
        <f t="shared" si="87"/>
        <v>-1</v>
      </c>
      <c r="S618" s="205" t="str">
        <f t="shared" si="93"/>
        <v/>
      </c>
    </row>
    <row r="619" spans="1:19" ht="14.25" thickTop="1" x14ac:dyDescent="0.25">
      <c r="A619" s="207" t="s">
        <v>361</v>
      </c>
      <c r="B619" s="207">
        <v>0</v>
      </c>
      <c r="C619" s="172">
        <v>0</v>
      </c>
      <c r="D619" s="200" t="str">
        <f t="shared" si="88"/>
        <v/>
      </c>
      <c r="E619" s="172">
        <v>0</v>
      </c>
      <c r="F619" s="172">
        <v>0</v>
      </c>
      <c r="G619" s="200" t="str">
        <f t="shared" si="89"/>
        <v/>
      </c>
      <c r="H619" s="200" t="str">
        <f t="shared" si="86"/>
        <v/>
      </c>
      <c r="I619" s="200" t="str">
        <f t="shared" si="86"/>
        <v/>
      </c>
      <c r="J619" s="200" t="str">
        <f t="shared" si="90"/>
        <v/>
      </c>
      <c r="K619" s="172">
        <v>0</v>
      </c>
      <c r="L619" s="172">
        <v>0</v>
      </c>
      <c r="M619" s="200" t="str">
        <f t="shared" si="91"/>
        <v/>
      </c>
      <c r="N619" s="172">
        <v>19</v>
      </c>
      <c r="O619" s="172">
        <v>13</v>
      </c>
      <c r="P619" s="200">
        <f t="shared" si="92"/>
        <v>0.68421052631578949</v>
      </c>
      <c r="Q619" s="200">
        <f t="shared" si="87"/>
        <v>-1</v>
      </c>
      <c r="R619" s="200">
        <f t="shared" si="87"/>
        <v>-1</v>
      </c>
      <c r="S619" s="200" t="str">
        <f t="shared" si="93"/>
        <v/>
      </c>
    </row>
    <row r="620" spans="1:19" ht="14.25" thickBot="1" x14ac:dyDescent="0.3">
      <c r="A620" s="207" t="s">
        <v>362</v>
      </c>
      <c r="B620" s="207">
        <v>0</v>
      </c>
      <c r="C620" s="172">
        <v>0</v>
      </c>
      <c r="D620" s="200" t="str">
        <f t="shared" si="88"/>
        <v/>
      </c>
      <c r="E620" s="172">
        <v>19</v>
      </c>
      <c r="F620" s="172">
        <v>13</v>
      </c>
      <c r="G620" s="200">
        <f t="shared" si="89"/>
        <v>0.68421052631578949</v>
      </c>
      <c r="H620" s="200">
        <f t="shared" ref="H620:I683" si="94">IFERROR(B620/E620-1,"")</f>
        <v>-1</v>
      </c>
      <c r="I620" s="200">
        <f t="shared" si="94"/>
        <v>-1</v>
      </c>
      <c r="J620" s="200" t="str">
        <f t="shared" si="90"/>
        <v/>
      </c>
      <c r="K620" s="172">
        <v>0</v>
      </c>
      <c r="L620" s="172">
        <v>0</v>
      </c>
      <c r="M620" s="200" t="str">
        <f t="shared" si="91"/>
        <v/>
      </c>
      <c r="N620" s="172">
        <v>133</v>
      </c>
      <c r="O620" s="172">
        <v>65</v>
      </c>
      <c r="P620" s="200">
        <f t="shared" si="92"/>
        <v>0.48872180451127817</v>
      </c>
      <c r="Q620" s="200">
        <f t="shared" ref="Q620:R683" si="95">IFERROR(K620/N620-1,"")</f>
        <v>-1</v>
      </c>
      <c r="R620" s="200">
        <f t="shared" si="95"/>
        <v>-1</v>
      </c>
      <c r="S620" s="200" t="str">
        <f t="shared" si="93"/>
        <v/>
      </c>
    </row>
    <row r="621" spans="1:19" ht="16.5" thickTop="1" thickBot="1" x14ac:dyDescent="0.3">
      <c r="A621" s="201" t="s">
        <v>428</v>
      </c>
      <c r="B621" s="284">
        <v>0</v>
      </c>
      <c r="C621" s="202">
        <v>0</v>
      </c>
      <c r="D621" s="203" t="str">
        <f t="shared" si="88"/>
        <v/>
      </c>
      <c r="E621" s="204">
        <v>19</v>
      </c>
      <c r="F621" s="202">
        <v>18</v>
      </c>
      <c r="G621" s="203">
        <f t="shared" si="89"/>
        <v>0.94736842105263153</v>
      </c>
      <c r="H621" s="203">
        <f t="shared" si="94"/>
        <v>-1</v>
      </c>
      <c r="I621" s="203">
        <f t="shared" si="94"/>
        <v>-1</v>
      </c>
      <c r="J621" s="205" t="str">
        <f t="shared" si="90"/>
        <v/>
      </c>
      <c r="K621" s="206">
        <v>0</v>
      </c>
      <c r="L621" s="202">
        <v>0</v>
      </c>
      <c r="M621" s="203" t="str">
        <f t="shared" si="91"/>
        <v/>
      </c>
      <c r="N621" s="204">
        <v>19</v>
      </c>
      <c r="O621" s="202">
        <v>18</v>
      </c>
      <c r="P621" s="203">
        <f t="shared" si="92"/>
        <v>0.94736842105263153</v>
      </c>
      <c r="Q621" s="203">
        <f t="shared" si="95"/>
        <v>-1</v>
      </c>
      <c r="R621" s="203">
        <f t="shared" si="95"/>
        <v>-1</v>
      </c>
      <c r="S621" s="205" t="str">
        <f t="shared" si="93"/>
        <v/>
      </c>
    </row>
    <row r="622" spans="1:19" ht="15" thickTop="1" thickBot="1" x14ac:dyDescent="0.3">
      <c r="A622" s="207" t="s">
        <v>362</v>
      </c>
      <c r="B622" s="207">
        <v>0</v>
      </c>
      <c r="C622" s="172">
        <v>0</v>
      </c>
      <c r="D622" s="200" t="str">
        <f t="shared" si="88"/>
        <v/>
      </c>
      <c r="E622" s="172">
        <v>19</v>
      </c>
      <c r="F622" s="172">
        <v>18</v>
      </c>
      <c r="G622" s="200">
        <f t="shared" si="89"/>
        <v>0.94736842105263153</v>
      </c>
      <c r="H622" s="200">
        <f t="shared" si="94"/>
        <v>-1</v>
      </c>
      <c r="I622" s="200">
        <f t="shared" si="94"/>
        <v>-1</v>
      </c>
      <c r="J622" s="200" t="str">
        <f t="shared" si="90"/>
        <v/>
      </c>
      <c r="K622" s="172">
        <v>0</v>
      </c>
      <c r="L622" s="172">
        <v>0</v>
      </c>
      <c r="M622" s="200" t="str">
        <f t="shared" si="91"/>
        <v/>
      </c>
      <c r="N622" s="172">
        <v>19</v>
      </c>
      <c r="O622" s="172">
        <v>18</v>
      </c>
      <c r="P622" s="200">
        <f t="shared" si="92"/>
        <v>0.94736842105263153</v>
      </c>
      <c r="Q622" s="200">
        <f t="shared" si="95"/>
        <v>-1</v>
      </c>
      <c r="R622" s="200">
        <f t="shared" si="95"/>
        <v>-1</v>
      </c>
      <c r="S622" s="200" t="str">
        <f t="shared" si="93"/>
        <v/>
      </c>
    </row>
    <row r="623" spans="1:19" ht="16.5" thickTop="1" thickBot="1" x14ac:dyDescent="0.3">
      <c r="A623" s="201" t="s">
        <v>511</v>
      </c>
      <c r="B623" s="284">
        <v>0</v>
      </c>
      <c r="C623" s="202">
        <v>0</v>
      </c>
      <c r="D623" s="203" t="str">
        <f t="shared" si="88"/>
        <v/>
      </c>
      <c r="E623" s="204">
        <v>0</v>
      </c>
      <c r="F623" s="202">
        <v>0</v>
      </c>
      <c r="G623" s="203" t="str">
        <f t="shared" si="89"/>
        <v/>
      </c>
      <c r="H623" s="203" t="str">
        <f t="shared" si="94"/>
        <v/>
      </c>
      <c r="I623" s="203" t="str">
        <f t="shared" si="94"/>
        <v/>
      </c>
      <c r="J623" s="205" t="str">
        <f t="shared" si="90"/>
        <v/>
      </c>
      <c r="K623" s="206">
        <v>50</v>
      </c>
      <c r="L623" s="202">
        <v>19</v>
      </c>
      <c r="M623" s="203">
        <f t="shared" si="91"/>
        <v>0.38</v>
      </c>
      <c r="N623" s="204">
        <v>100</v>
      </c>
      <c r="O623" s="202">
        <v>46</v>
      </c>
      <c r="P623" s="203">
        <f t="shared" si="92"/>
        <v>0.46</v>
      </c>
      <c r="Q623" s="203">
        <f t="shared" si="95"/>
        <v>-0.5</v>
      </c>
      <c r="R623" s="203">
        <f t="shared" si="95"/>
        <v>-0.58695652173913038</v>
      </c>
      <c r="S623" s="205">
        <f t="shared" si="93"/>
        <v>-8.0000000000000016E-2</v>
      </c>
    </row>
    <row r="624" spans="1:19" ht="15" thickTop="1" thickBot="1" x14ac:dyDescent="0.3">
      <c r="A624" s="207" t="s">
        <v>360</v>
      </c>
      <c r="B624" s="207">
        <v>0</v>
      </c>
      <c r="C624" s="172">
        <v>0</v>
      </c>
      <c r="D624" s="200" t="str">
        <f t="shared" si="88"/>
        <v/>
      </c>
      <c r="E624" s="172">
        <v>0</v>
      </c>
      <c r="F624" s="172">
        <v>0</v>
      </c>
      <c r="G624" s="200" t="str">
        <f t="shared" si="89"/>
        <v/>
      </c>
      <c r="H624" s="200" t="str">
        <f t="shared" si="94"/>
        <v/>
      </c>
      <c r="I624" s="200" t="str">
        <f t="shared" si="94"/>
        <v/>
      </c>
      <c r="J624" s="200" t="str">
        <f t="shared" si="90"/>
        <v/>
      </c>
      <c r="K624" s="172">
        <v>50</v>
      </c>
      <c r="L624" s="172">
        <v>19</v>
      </c>
      <c r="M624" s="200">
        <f t="shared" si="91"/>
        <v>0.38</v>
      </c>
      <c r="N624" s="172">
        <v>100</v>
      </c>
      <c r="O624" s="172">
        <v>46</v>
      </c>
      <c r="P624" s="200">
        <f t="shared" si="92"/>
        <v>0.46</v>
      </c>
      <c r="Q624" s="200">
        <f t="shared" si="95"/>
        <v>-0.5</v>
      </c>
      <c r="R624" s="200">
        <f t="shared" si="95"/>
        <v>-0.58695652173913038</v>
      </c>
      <c r="S624" s="200">
        <f t="shared" si="93"/>
        <v>-8.0000000000000016E-2</v>
      </c>
    </row>
    <row r="625" spans="1:19" ht="16.5" thickTop="1" thickBot="1" x14ac:dyDescent="0.3">
      <c r="A625" s="201" t="s">
        <v>512</v>
      </c>
      <c r="B625" s="284">
        <v>0</v>
      </c>
      <c r="C625" s="202">
        <v>0</v>
      </c>
      <c r="D625" s="203" t="str">
        <f t="shared" si="88"/>
        <v/>
      </c>
      <c r="E625" s="204">
        <v>0</v>
      </c>
      <c r="F625" s="202">
        <v>0</v>
      </c>
      <c r="G625" s="203" t="str">
        <f t="shared" si="89"/>
        <v/>
      </c>
      <c r="H625" s="203" t="str">
        <f t="shared" si="94"/>
        <v/>
      </c>
      <c r="I625" s="203" t="str">
        <f t="shared" si="94"/>
        <v/>
      </c>
      <c r="J625" s="205" t="str">
        <f t="shared" si="90"/>
        <v/>
      </c>
      <c r="K625" s="206">
        <v>0</v>
      </c>
      <c r="L625" s="202">
        <v>0</v>
      </c>
      <c r="M625" s="203" t="str">
        <f t="shared" si="91"/>
        <v/>
      </c>
      <c r="N625" s="204">
        <v>100</v>
      </c>
      <c r="O625" s="202">
        <v>20</v>
      </c>
      <c r="P625" s="203">
        <f t="shared" si="92"/>
        <v>0.2</v>
      </c>
      <c r="Q625" s="203">
        <f t="shared" si="95"/>
        <v>-1</v>
      </c>
      <c r="R625" s="203">
        <f t="shared" si="95"/>
        <v>-1</v>
      </c>
      <c r="S625" s="205" t="str">
        <f t="shared" si="93"/>
        <v/>
      </c>
    </row>
    <row r="626" spans="1:19" ht="15" thickTop="1" thickBot="1" x14ac:dyDescent="0.3">
      <c r="A626" s="207" t="s">
        <v>360</v>
      </c>
      <c r="B626" s="207">
        <v>0</v>
      </c>
      <c r="C626" s="172">
        <v>0</v>
      </c>
      <c r="D626" s="200" t="str">
        <f t="shared" si="88"/>
        <v/>
      </c>
      <c r="E626" s="172">
        <v>0</v>
      </c>
      <c r="F626" s="172">
        <v>0</v>
      </c>
      <c r="G626" s="200" t="str">
        <f t="shared" si="89"/>
        <v/>
      </c>
      <c r="H626" s="200" t="str">
        <f t="shared" si="94"/>
        <v/>
      </c>
      <c r="I626" s="200" t="str">
        <f t="shared" si="94"/>
        <v/>
      </c>
      <c r="J626" s="200" t="str">
        <f t="shared" si="90"/>
        <v/>
      </c>
      <c r="K626" s="172">
        <v>0</v>
      </c>
      <c r="L626" s="172">
        <v>0</v>
      </c>
      <c r="M626" s="200" t="str">
        <f t="shared" si="91"/>
        <v/>
      </c>
      <c r="N626" s="172">
        <v>100</v>
      </c>
      <c r="O626" s="172">
        <v>20</v>
      </c>
      <c r="P626" s="200">
        <f t="shared" si="92"/>
        <v>0.2</v>
      </c>
      <c r="Q626" s="200">
        <f t="shared" si="95"/>
        <v>-1</v>
      </c>
      <c r="R626" s="200">
        <f t="shared" si="95"/>
        <v>-1</v>
      </c>
      <c r="S626" s="200" t="str">
        <f t="shared" si="93"/>
        <v/>
      </c>
    </row>
    <row r="627" spans="1:19" ht="16.5" thickTop="1" thickBot="1" x14ac:dyDescent="0.3">
      <c r="A627" s="201" t="s">
        <v>528</v>
      </c>
      <c r="B627" s="284">
        <v>0</v>
      </c>
      <c r="C627" s="202">
        <v>0</v>
      </c>
      <c r="D627" s="203" t="str">
        <f t="shared" si="88"/>
        <v/>
      </c>
      <c r="E627" s="204">
        <v>0</v>
      </c>
      <c r="F627" s="202">
        <v>0</v>
      </c>
      <c r="G627" s="203" t="str">
        <f t="shared" si="89"/>
        <v/>
      </c>
      <c r="H627" s="203" t="str">
        <f t="shared" si="94"/>
        <v/>
      </c>
      <c r="I627" s="203" t="str">
        <f t="shared" si="94"/>
        <v/>
      </c>
      <c r="J627" s="205" t="str">
        <f t="shared" si="90"/>
        <v/>
      </c>
      <c r="K627" s="206">
        <v>38</v>
      </c>
      <c r="L627" s="202">
        <v>6</v>
      </c>
      <c r="M627" s="203">
        <f t="shared" si="91"/>
        <v>0.15789473684210525</v>
      </c>
      <c r="N627" s="204">
        <v>0</v>
      </c>
      <c r="O627" s="202">
        <v>0</v>
      </c>
      <c r="P627" s="203" t="str">
        <f t="shared" si="92"/>
        <v/>
      </c>
      <c r="Q627" s="203" t="str">
        <f t="shared" si="95"/>
        <v/>
      </c>
      <c r="R627" s="203" t="str">
        <f t="shared" si="95"/>
        <v/>
      </c>
      <c r="S627" s="205" t="str">
        <f t="shared" si="93"/>
        <v/>
      </c>
    </row>
    <row r="628" spans="1:19" ht="15" thickTop="1" thickBot="1" x14ac:dyDescent="0.3">
      <c r="A628" s="207" t="s">
        <v>361</v>
      </c>
      <c r="B628" s="207">
        <v>0</v>
      </c>
      <c r="C628" s="172">
        <v>0</v>
      </c>
      <c r="D628" s="200" t="str">
        <f t="shared" si="88"/>
        <v/>
      </c>
      <c r="E628" s="172">
        <v>0</v>
      </c>
      <c r="F628" s="172">
        <v>0</v>
      </c>
      <c r="G628" s="200" t="str">
        <f t="shared" si="89"/>
        <v/>
      </c>
      <c r="H628" s="200" t="str">
        <f t="shared" si="94"/>
        <v/>
      </c>
      <c r="I628" s="200" t="str">
        <f t="shared" si="94"/>
        <v/>
      </c>
      <c r="J628" s="200" t="str">
        <f t="shared" si="90"/>
        <v/>
      </c>
      <c r="K628" s="172">
        <v>38</v>
      </c>
      <c r="L628" s="172">
        <v>6</v>
      </c>
      <c r="M628" s="200">
        <f t="shared" si="91"/>
        <v>0.15789473684210525</v>
      </c>
      <c r="N628" s="172">
        <v>0</v>
      </c>
      <c r="O628" s="172">
        <v>0</v>
      </c>
      <c r="P628" s="200" t="str">
        <f t="shared" si="92"/>
        <v/>
      </c>
      <c r="Q628" s="200" t="str">
        <f t="shared" si="95"/>
        <v/>
      </c>
      <c r="R628" s="200" t="str">
        <f t="shared" si="95"/>
        <v/>
      </c>
      <c r="S628" s="200" t="str">
        <f t="shared" si="93"/>
        <v/>
      </c>
    </row>
    <row r="629" spans="1:19" ht="16.5" thickTop="1" thickBot="1" x14ac:dyDescent="0.3">
      <c r="A629" s="201" t="s">
        <v>530</v>
      </c>
      <c r="B629" s="284">
        <v>0</v>
      </c>
      <c r="C629" s="202">
        <v>0</v>
      </c>
      <c r="D629" s="203" t="str">
        <f t="shared" si="88"/>
        <v/>
      </c>
      <c r="E629" s="204">
        <v>0</v>
      </c>
      <c r="F629" s="202">
        <v>0</v>
      </c>
      <c r="G629" s="203" t="str">
        <f t="shared" si="89"/>
        <v/>
      </c>
      <c r="H629" s="203" t="str">
        <f t="shared" si="94"/>
        <v/>
      </c>
      <c r="I629" s="203" t="str">
        <f t="shared" si="94"/>
        <v/>
      </c>
      <c r="J629" s="205" t="str">
        <f t="shared" si="90"/>
        <v/>
      </c>
      <c r="K629" s="206">
        <v>97</v>
      </c>
      <c r="L629" s="202">
        <v>10</v>
      </c>
      <c r="M629" s="203">
        <f t="shared" si="91"/>
        <v>0.10309278350515463</v>
      </c>
      <c r="N629" s="204">
        <v>0</v>
      </c>
      <c r="O629" s="202">
        <v>0</v>
      </c>
      <c r="P629" s="203" t="str">
        <f t="shared" si="92"/>
        <v/>
      </c>
      <c r="Q629" s="203" t="str">
        <f t="shared" si="95"/>
        <v/>
      </c>
      <c r="R629" s="203" t="str">
        <f t="shared" si="95"/>
        <v/>
      </c>
      <c r="S629" s="205" t="str">
        <f t="shared" si="93"/>
        <v/>
      </c>
    </row>
    <row r="630" spans="1:19" ht="15" thickTop="1" thickBot="1" x14ac:dyDescent="0.3">
      <c r="A630" s="207" t="s">
        <v>361</v>
      </c>
      <c r="B630" s="207">
        <v>0</v>
      </c>
      <c r="C630" s="172">
        <v>0</v>
      </c>
      <c r="D630" s="200" t="str">
        <f t="shared" si="88"/>
        <v/>
      </c>
      <c r="E630" s="172">
        <v>0</v>
      </c>
      <c r="F630" s="172">
        <v>0</v>
      </c>
      <c r="G630" s="200" t="str">
        <f t="shared" si="89"/>
        <v/>
      </c>
      <c r="H630" s="200" t="str">
        <f t="shared" si="94"/>
        <v/>
      </c>
      <c r="I630" s="200" t="str">
        <f t="shared" si="94"/>
        <v/>
      </c>
      <c r="J630" s="200" t="str">
        <f t="shared" si="90"/>
        <v/>
      </c>
      <c r="K630" s="172">
        <v>97</v>
      </c>
      <c r="L630" s="172">
        <v>10</v>
      </c>
      <c r="M630" s="200">
        <f t="shared" si="91"/>
        <v>0.10309278350515463</v>
      </c>
      <c r="N630" s="172">
        <v>0</v>
      </c>
      <c r="O630" s="172">
        <v>0</v>
      </c>
      <c r="P630" s="200" t="str">
        <f t="shared" si="92"/>
        <v/>
      </c>
      <c r="Q630" s="200" t="str">
        <f t="shared" si="95"/>
        <v/>
      </c>
      <c r="R630" s="200" t="str">
        <f t="shared" si="95"/>
        <v/>
      </c>
      <c r="S630" s="200" t="str">
        <f t="shared" si="93"/>
        <v/>
      </c>
    </row>
    <row r="631" spans="1:19" ht="16.5" thickTop="1" thickBot="1" x14ac:dyDescent="0.3">
      <c r="A631" s="201" t="s">
        <v>532</v>
      </c>
      <c r="B631" s="284">
        <v>0</v>
      </c>
      <c r="C631" s="202">
        <v>0</v>
      </c>
      <c r="D631" s="203" t="str">
        <f t="shared" si="88"/>
        <v/>
      </c>
      <c r="E631" s="204">
        <v>0</v>
      </c>
      <c r="F631" s="202">
        <v>0</v>
      </c>
      <c r="G631" s="203" t="str">
        <f t="shared" si="89"/>
        <v/>
      </c>
      <c r="H631" s="203" t="str">
        <f t="shared" si="94"/>
        <v/>
      </c>
      <c r="I631" s="203" t="str">
        <f t="shared" si="94"/>
        <v/>
      </c>
      <c r="J631" s="205" t="str">
        <f t="shared" si="90"/>
        <v/>
      </c>
      <c r="K631" s="206">
        <v>38</v>
      </c>
      <c r="L631" s="202">
        <v>0</v>
      </c>
      <c r="M631" s="203">
        <f t="shared" si="91"/>
        <v>0</v>
      </c>
      <c r="N631" s="204">
        <v>0</v>
      </c>
      <c r="O631" s="202">
        <v>0</v>
      </c>
      <c r="P631" s="203" t="str">
        <f t="shared" si="92"/>
        <v/>
      </c>
      <c r="Q631" s="203" t="str">
        <f t="shared" si="95"/>
        <v/>
      </c>
      <c r="R631" s="203" t="str">
        <f t="shared" si="95"/>
        <v/>
      </c>
      <c r="S631" s="205" t="str">
        <f t="shared" si="93"/>
        <v/>
      </c>
    </row>
    <row r="632" spans="1:19" ht="15" thickTop="1" thickBot="1" x14ac:dyDescent="0.3">
      <c r="A632" s="207" t="s">
        <v>361</v>
      </c>
      <c r="B632" s="207">
        <v>0</v>
      </c>
      <c r="C632" s="172">
        <v>0</v>
      </c>
      <c r="D632" s="200" t="str">
        <f t="shared" si="88"/>
        <v/>
      </c>
      <c r="E632" s="172">
        <v>0</v>
      </c>
      <c r="F632" s="172">
        <v>0</v>
      </c>
      <c r="G632" s="200" t="str">
        <f t="shared" si="89"/>
        <v/>
      </c>
      <c r="H632" s="200" t="str">
        <f t="shared" si="94"/>
        <v/>
      </c>
      <c r="I632" s="200" t="str">
        <f t="shared" si="94"/>
        <v/>
      </c>
      <c r="J632" s="200" t="str">
        <f t="shared" si="90"/>
        <v/>
      </c>
      <c r="K632" s="172">
        <v>38</v>
      </c>
      <c r="L632" s="172">
        <v>0</v>
      </c>
      <c r="M632" s="200">
        <f t="shared" si="91"/>
        <v>0</v>
      </c>
      <c r="N632" s="172">
        <v>0</v>
      </c>
      <c r="O632" s="172">
        <v>0</v>
      </c>
      <c r="P632" s="200" t="str">
        <f t="shared" si="92"/>
        <v/>
      </c>
      <c r="Q632" s="200" t="str">
        <f t="shared" si="95"/>
        <v/>
      </c>
      <c r="R632" s="200" t="str">
        <f t="shared" si="95"/>
        <v/>
      </c>
      <c r="S632" s="200" t="str">
        <f t="shared" si="93"/>
        <v/>
      </c>
    </row>
    <row r="633" spans="1:19" ht="16.5" thickTop="1" thickBot="1" x14ac:dyDescent="0.3">
      <c r="A633" s="201" t="s">
        <v>403</v>
      </c>
      <c r="B633" s="284">
        <v>0</v>
      </c>
      <c r="C633" s="202">
        <v>0</v>
      </c>
      <c r="D633" s="203" t="str">
        <f t="shared" si="88"/>
        <v/>
      </c>
      <c r="E633" s="204">
        <v>47</v>
      </c>
      <c r="F633" s="202">
        <v>36</v>
      </c>
      <c r="G633" s="203">
        <f t="shared" si="89"/>
        <v>0.76595744680851063</v>
      </c>
      <c r="H633" s="203">
        <f t="shared" si="94"/>
        <v>-1</v>
      </c>
      <c r="I633" s="203">
        <f t="shared" si="94"/>
        <v>-1</v>
      </c>
      <c r="J633" s="205" t="str">
        <f t="shared" si="90"/>
        <v/>
      </c>
      <c r="K633" s="206">
        <v>90</v>
      </c>
      <c r="L633" s="202">
        <v>68</v>
      </c>
      <c r="M633" s="203">
        <f t="shared" si="91"/>
        <v>0.75555555555555554</v>
      </c>
      <c r="N633" s="204">
        <v>357</v>
      </c>
      <c r="O633" s="202">
        <v>266</v>
      </c>
      <c r="P633" s="203">
        <f t="shared" si="92"/>
        <v>0.74509803921568629</v>
      </c>
      <c r="Q633" s="203">
        <f t="shared" si="95"/>
        <v>-0.74789915966386555</v>
      </c>
      <c r="R633" s="203">
        <f t="shared" si="95"/>
        <v>-0.74436090225563911</v>
      </c>
      <c r="S633" s="205">
        <f t="shared" si="93"/>
        <v>1.0457516339869244E-2</v>
      </c>
    </row>
    <row r="634" spans="1:19" ht="14.25" thickTop="1" x14ac:dyDescent="0.25">
      <c r="A634" s="207" t="s">
        <v>360</v>
      </c>
      <c r="B634" s="207">
        <v>0</v>
      </c>
      <c r="C634" s="172">
        <v>0</v>
      </c>
      <c r="D634" s="200" t="str">
        <f t="shared" si="88"/>
        <v/>
      </c>
      <c r="E634" s="172">
        <v>47</v>
      </c>
      <c r="F634" s="172">
        <v>36</v>
      </c>
      <c r="G634" s="200">
        <f t="shared" si="89"/>
        <v>0.76595744680851063</v>
      </c>
      <c r="H634" s="200">
        <f t="shared" si="94"/>
        <v>-1</v>
      </c>
      <c r="I634" s="200">
        <f t="shared" si="94"/>
        <v>-1</v>
      </c>
      <c r="J634" s="200" t="str">
        <f t="shared" si="90"/>
        <v/>
      </c>
      <c r="K634" s="172">
        <v>71</v>
      </c>
      <c r="L634" s="172">
        <v>50</v>
      </c>
      <c r="M634" s="200">
        <f t="shared" si="91"/>
        <v>0.70422535211267601</v>
      </c>
      <c r="N634" s="172">
        <v>357</v>
      </c>
      <c r="O634" s="172">
        <v>266</v>
      </c>
      <c r="P634" s="200">
        <f t="shared" si="92"/>
        <v>0.74509803921568629</v>
      </c>
      <c r="Q634" s="200">
        <f t="shared" si="95"/>
        <v>-0.80112044817927175</v>
      </c>
      <c r="R634" s="200">
        <f t="shared" si="95"/>
        <v>-0.81203007518796988</v>
      </c>
      <c r="S634" s="200">
        <f t="shared" si="93"/>
        <v>-4.0872687103010286E-2</v>
      </c>
    </row>
    <row r="635" spans="1:19" ht="14.25" thickBot="1" x14ac:dyDescent="0.3">
      <c r="A635" s="207" t="s">
        <v>361</v>
      </c>
      <c r="B635" s="207">
        <v>0</v>
      </c>
      <c r="C635" s="172">
        <v>0</v>
      </c>
      <c r="D635" s="200" t="str">
        <f t="shared" si="88"/>
        <v/>
      </c>
      <c r="E635" s="172">
        <v>0</v>
      </c>
      <c r="F635" s="172">
        <v>0</v>
      </c>
      <c r="G635" s="200" t="str">
        <f t="shared" si="89"/>
        <v/>
      </c>
      <c r="H635" s="200" t="str">
        <f t="shared" si="94"/>
        <v/>
      </c>
      <c r="I635" s="200" t="str">
        <f t="shared" si="94"/>
        <v/>
      </c>
      <c r="J635" s="200" t="str">
        <f t="shared" si="90"/>
        <v/>
      </c>
      <c r="K635" s="172">
        <v>19</v>
      </c>
      <c r="L635" s="172">
        <v>18</v>
      </c>
      <c r="M635" s="200">
        <f t="shared" si="91"/>
        <v>0.94736842105263153</v>
      </c>
      <c r="N635" s="172">
        <v>0</v>
      </c>
      <c r="O635" s="172">
        <v>0</v>
      </c>
      <c r="P635" s="200" t="str">
        <f t="shared" si="92"/>
        <v/>
      </c>
      <c r="Q635" s="200" t="str">
        <f t="shared" si="95"/>
        <v/>
      </c>
      <c r="R635" s="200" t="str">
        <f t="shared" si="95"/>
        <v/>
      </c>
      <c r="S635" s="200" t="str">
        <f t="shared" si="93"/>
        <v/>
      </c>
    </row>
    <row r="636" spans="1:19" ht="16.5" thickTop="1" thickBot="1" x14ac:dyDescent="0.3">
      <c r="A636" s="201" t="s">
        <v>429</v>
      </c>
      <c r="B636" s="284">
        <v>0</v>
      </c>
      <c r="C636" s="202">
        <v>0</v>
      </c>
      <c r="D636" s="203" t="str">
        <f t="shared" si="88"/>
        <v/>
      </c>
      <c r="E636" s="204">
        <v>19</v>
      </c>
      <c r="F636" s="202">
        <v>2</v>
      </c>
      <c r="G636" s="203">
        <f t="shared" si="89"/>
        <v>0.10526315789473684</v>
      </c>
      <c r="H636" s="203">
        <f t="shared" si="94"/>
        <v>-1</v>
      </c>
      <c r="I636" s="203">
        <f t="shared" si="94"/>
        <v>-1</v>
      </c>
      <c r="J636" s="205" t="str">
        <f t="shared" si="90"/>
        <v/>
      </c>
      <c r="K636" s="206">
        <v>0</v>
      </c>
      <c r="L636" s="202">
        <v>0</v>
      </c>
      <c r="M636" s="203" t="str">
        <f t="shared" si="91"/>
        <v/>
      </c>
      <c r="N636" s="204">
        <v>114</v>
      </c>
      <c r="O636" s="202">
        <v>76</v>
      </c>
      <c r="P636" s="203">
        <f t="shared" si="92"/>
        <v>0.66666666666666663</v>
      </c>
      <c r="Q636" s="203">
        <f t="shared" si="95"/>
        <v>-1</v>
      </c>
      <c r="R636" s="203">
        <f t="shared" si="95"/>
        <v>-1</v>
      </c>
      <c r="S636" s="205" t="str">
        <f t="shared" si="93"/>
        <v/>
      </c>
    </row>
    <row r="637" spans="1:19" ht="14.25" thickTop="1" x14ac:dyDescent="0.25">
      <c r="A637" s="207" t="s">
        <v>361</v>
      </c>
      <c r="B637" s="207">
        <v>0</v>
      </c>
      <c r="C637" s="172">
        <v>0</v>
      </c>
      <c r="D637" s="200" t="str">
        <f t="shared" si="88"/>
        <v/>
      </c>
      <c r="E637" s="172">
        <v>0</v>
      </c>
      <c r="F637" s="172">
        <v>0</v>
      </c>
      <c r="G637" s="200" t="str">
        <f t="shared" si="89"/>
        <v/>
      </c>
      <c r="H637" s="200" t="str">
        <f t="shared" si="94"/>
        <v/>
      </c>
      <c r="I637" s="200" t="str">
        <f t="shared" si="94"/>
        <v/>
      </c>
      <c r="J637" s="200" t="str">
        <f t="shared" si="90"/>
        <v/>
      </c>
      <c r="K637" s="172">
        <v>0</v>
      </c>
      <c r="L637" s="172">
        <v>0</v>
      </c>
      <c r="M637" s="200" t="str">
        <f t="shared" si="91"/>
        <v/>
      </c>
      <c r="N637" s="172">
        <v>19</v>
      </c>
      <c r="O637" s="172">
        <v>19</v>
      </c>
      <c r="P637" s="200">
        <f t="shared" si="92"/>
        <v>1</v>
      </c>
      <c r="Q637" s="200">
        <f t="shared" si="95"/>
        <v>-1</v>
      </c>
      <c r="R637" s="200">
        <f t="shared" si="95"/>
        <v>-1</v>
      </c>
      <c r="S637" s="200" t="str">
        <f t="shared" si="93"/>
        <v/>
      </c>
    </row>
    <row r="638" spans="1:19" ht="14.25" thickBot="1" x14ac:dyDescent="0.3">
      <c r="A638" s="207" t="s">
        <v>362</v>
      </c>
      <c r="B638" s="207">
        <v>0</v>
      </c>
      <c r="C638" s="172">
        <v>0</v>
      </c>
      <c r="D638" s="200" t="str">
        <f t="shared" si="88"/>
        <v/>
      </c>
      <c r="E638" s="172">
        <v>19</v>
      </c>
      <c r="F638" s="172">
        <v>2</v>
      </c>
      <c r="G638" s="200">
        <f t="shared" si="89"/>
        <v>0.10526315789473684</v>
      </c>
      <c r="H638" s="200">
        <f t="shared" si="94"/>
        <v>-1</v>
      </c>
      <c r="I638" s="200">
        <f t="shared" si="94"/>
        <v>-1</v>
      </c>
      <c r="J638" s="200" t="str">
        <f t="shared" si="90"/>
        <v/>
      </c>
      <c r="K638" s="172">
        <v>0</v>
      </c>
      <c r="L638" s="172">
        <v>0</v>
      </c>
      <c r="M638" s="200" t="str">
        <f t="shared" si="91"/>
        <v/>
      </c>
      <c r="N638" s="172">
        <v>95</v>
      </c>
      <c r="O638" s="172">
        <v>57</v>
      </c>
      <c r="P638" s="200">
        <f t="shared" si="92"/>
        <v>0.6</v>
      </c>
      <c r="Q638" s="200">
        <f t="shared" si="95"/>
        <v>-1</v>
      </c>
      <c r="R638" s="200">
        <f t="shared" si="95"/>
        <v>-1</v>
      </c>
      <c r="S638" s="200" t="str">
        <f t="shared" si="93"/>
        <v/>
      </c>
    </row>
    <row r="639" spans="1:19" ht="16.5" thickTop="1" thickBot="1" x14ac:dyDescent="0.3">
      <c r="A639" s="201" t="s">
        <v>513</v>
      </c>
      <c r="B639" s="284">
        <v>0</v>
      </c>
      <c r="C639" s="202">
        <v>0</v>
      </c>
      <c r="D639" s="203" t="str">
        <f t="shared" si="88"/>
        <v/>
      </c>
      <c r="E639" s="204">
        <v>0</v>
      </c>
      <c r="F639" s="202">
        <v>0</v>
      </c>
      <c r="G639" s="203" t="str">
        <f t="shared" si="89"/>
        <v/>
      </c>
      <c r="H639" s="203" t="str">
        <f t="shared" si="94"/>
        <v/>
      </c>
      <c r="I639" s="203" t="str">
        <f t="shared" si="94"/>
        <v/>
      </c>
      <c r="J639" s="205" t="str">
        <f t="shared" si="90"/>
        <v/>
      </c>
      <c r="K639" s="206">
        <v>0</v>
      </c>
      <c r="L639" s="202">
        <v>0</v>
      </c>
      <c r="M639" s="203" t="str">
        <f t="shared" si="91"/>
        <v/>
      </c>
      <c r="N639" s="204">
        <v>19</v>
      </c>
      <c r="O639" s="202">
        <v>12</v>
      </c>
      <c r="P639" s="203">
        <f t="shared" si="92"/>
        <v>0.63157894736842102</v>
      </c>
      <c r="Q639" s="203">
        <f t="shared" si="95"/>
        <v>-1</v>
      </c>
      <c r="R639" s="203">
        <f t="shared" si="95"/>
        <v>-1</v>
      </c>
      <c r="S639" s="205" t="str">
        <f t="shared" si="93"/>
        <v/>
      </c>
    </row>
    <row r="640" spans="1:19" ht="15" thickTop="1" thickBot="1" x14ac:dyDescent="0.3">
      <c r="A640" s="207" t="s">
        <v>361</v>
      </c>
      <c r="B640" s="207">
        <v>0</v>
      </c>
      <c r="C640" s="172">
        <v>0</v>
      </c>
      <c r="D640" s="200" t="str">
        <f t="shared" si="88"/>
        <v/>
      </c>
      <c r="E640" s="172">
        <v>0</v>
      </c>
      <c r="F640" s="172">
        <v>0</v>
      </c>
      <c r="G640" s="200" t="str">
        <f t="shared" si="89"/>
        <v/>
      </c>
      <c r="H640" s="200" t="str">
        <f t="shared" si="94"/>
        <v/>
      </c>
      <c r="I640" s="200" t="str">
        <f t="shared" si="94"/>
        <v/>
      </c>
      <c r="J640" s="200" t="str">
        <f t="shared" si="90"/>
        <v/>
      </c>
      <c r="K640" s="172">
        <v>0</v>
      </c>
      <c r="L640" s="172">
        <v>0</v>
      </c>
      <c r="M640" s="200" t="str">
        <f t="shared" si="91"/>
        <v/>
      </c>
      <c r="N640" s="172">
        <v>19</v>
      </c>
      <c r="O640" s="172">
        <v>12</v>
      </c>
      <c r="P640" s="200">
        <f t="shared" si="92"/>
        <v>0.63157894736842102</v>
      </c>
      <c r="Q640" s="200">
        <f t="shared" si="95"/>
        <v>-1</v>
      </c>
      <c r="R640" s="200">
        <f t="shared" si="95"/>
        <v>-1</v>
      </c>
      <c r="S640" s="200" t="str">
        <f t="shared" si="93"/>
        <v/>
      </c>
    </row>
    <row r="641" spans="1:19" ht="16.5" thickTop="1" thickBot="1" x14ac:dyDescent="0.3">
      <c r="A641" s="201" t="s">
        <v>495</v>
      </c>
      <c r="B641" s="284">
        <v>0</v>
      </c>
      <c r="C641" s="202">
        <v>0</v>
      </c>
      <c r="D641" s="203" t="str">
        <f t="shared" si="88"/>
        <v/>
      </c>
      <c r="E641" s="204">
        <v>0</v>
      </c>
      <c r="F641" s="202">
        <v>0</v>
      </c>
      <c r="G641" s="203" t="str">
        <f t="shared" si="89"/>
        <v/>
      </c>
      <c r="H641" s="203" t="str">
        <f t="shared" si="94"/>
        <v/>
      </c>
      <c r="I641" s="203" t="str">
        <f t="shared" si="94"/>
        <v/>
      </c>
      <c r="J641" s="205" t="str">
        <f t="shared" si="90"/>
        <v/>
      </c>
      <c r="K641" s="206">
        <v>0</v>
      </c>
      <c r="L641" s="202">
        <v>0</v>
      </c>
      <c r="M641" s="203" t="str">
        <f t="shared" si="91"/>
        <v/>
      </c>
      <c r="N641" s="204">
        <v>414</v>
      </c>
      <c r="O641" s="202">
        <v>117</v>
      </c>
      <c r="P641" s="203">
        <f t="shared" si="92"/>
        <v>0.28260869565217389</v>
      </c>
      <c r="Q641" s="203">
        <f t="shared" si="95"/>
        <v>-1</v>
      </c>
      <c r="R641" s="203">
        <f t="shared" si="95"/>
        <v>-1</v>
      </c>
      <c r="S641" s="205" t="str">
        <f t="shared" si="93"/>
        <v/>
      </c>
    </row>
    <row r="642" spans="1:19" ht="14.25" thickTop="1" x14ac:dyDescent="0.25">
      <c r="A642" s="207" t="s">
        <v>84</v>
      </c>
      <c r="B642" s="207">
        <v>0</v>
      </c>
      <c r="C642" s="172">
        <v>0</v>
      </c>
      <c r="D642" s="200" t="str">
        <f t="shared" si="88"/>
        <v/>
      </c>
      <c r="E642" s="172">
        <v>0</v>
      </c>
      <c r="F642" s="172">
        <v>0</v>
      </c>
      <c r="G642" s="200" t="str">
        <f t="shared" si="89"/>
        <v/>
      </c>
      <c r="H642" s="200" t="str">
        <f t="shared" si="94"/>
        <v/>
      </c>
      <c r="I642" s="200" t="str">
        <f t="shared" si="94"/>
        <v/>
      </c>
      <c r="J642" s="200" t="str">
        <f t="shared" si="90"/>
        <v/>
      </c>
      <c r="K642" s="172">
        <v>0</v>
      </c>
      <c r="L642" s="172">
        <v>0</v>
      </c>
      <c r="M642" s="200" t="str">
        <f t="shared" si="91"/>
        <v/>
      </c>
      <c r="N642" s="172">
        <v>270</v>
      </c>
      <c r="O642" s="172">
        <v>0</v>
      </c>
      <c r="P642" s="200">
        <f t="shared" si="92"/>
        <v>0</v>
      </c>
      <c r="Q642" s="200">
        <f t="shared" si="95"/>
        <v>-1</v>
      </c>
      <c r="R642" s="200" t="str">
        <f t="shared" si="95"/>
        <v/>
      </c>
      <c r="S642" s="200" t="str">
        <f t="shared" si="93"/>
        <v/>
      </c>
    </row>
    <row r="643" spans="1:19" ht="14.25" thickBot="1" x14ac:dyDescent="0.3">
      <c r="A643" s="207" t="s">
        <v>103</v>
      </c>
      <c r="B643" s="207">
        <v>0</v>
      </c>
      <c r="C643" s="172">
        <v>0</v>
      </c>
      <c r="D643" s="200" t="str">
        <f t="shared" si="88"/>
        <v/>
      </c>
      <c r="E643" s="172">
        <v>0</v>
      </c>
      <c r="F643" s="172">
        <v>0</v>
      </c>
      <c r="G643" s="200" t="str">
        <f t="shared" si="89"/>
        <v/>
      </c>
      <c r="H643" s="200" t="str">
        <f t="shared" si="94"/>
        <v/>
      </c>
      <c r="I643" s="200" t="str">
        <f t="shared" si="94"/>
        <v/>
      </c>
      <c r="J643" s="200" t="str">
        <f t="shared" si="90"/>
        <v/>
      </c>
      <c r="K643" s="172">
        <v>0</v>
      </c>
      <c r="L643" s="172">
        <v>0</v>
      </c>
      <c r="M643" s="200" t="str">
        <f t="shared" si="91"/>
        <v/>
      </c>
      <c r="N643" s="172">
        <v>144</v>
      </c>
      <c r="O643" s="172">
        <v>117</v>
      </c>
      <c r="P643" s="200">
        <f t="shared" si="92"/>
        <v>0.8125</v>
      </c>
      <c r="Q643" s="200">
        <f t="shared" si="95"/>
        <v>-1</v>
      </c>
      <c r="R643" s="200">
        <f t="shared" si="95"/>
        <v>-1</v>
      </c>
      <c r="S643" s="200" t="str">
        <f t="shared" si="93"/>
        <v/>
      </c>
    </row>
    <row r="644" spans="1:19" ht="16.5" thickTop="1" thickBot="1" x14ac:dyDescent="0.3">
      <c r="A644" s="201" t="s">
        <v>396</v>
      </c>
      <c r="B644" s="284">
        <v>0</v>
      </c>
      <c r="C644" s="202">
        <v>0</v>
      </c>
      <c r="D644" s="203" t="str">
        <f t="shared" si="88"/>
        <v/>
      </c>
      <c r="E644" s="204">
        <v>3239</v>
      </c>
      <c r="F644" s="202">
        <v>2708</v>
      </c>
      <c r="G644" s="203">
        <f t="shared" si="89"/>
        <v>0.83606051250385927</v>
      </c>
      <c r="H644" s="203">
        <f t="shared" si="94"/>
        <v>-1</v>
      </c>
      <c r="I644" s="203">
        <f t="shared" si="94"/>
        <v>-1</v>
      </c>
      <c r="J644" s="205" t="str">
        <f t="shared" si="90"/>
        <v/>
      </c>
      <c r="K644" s="206">
        <v>9742</v>
      </c>
      <c r="L644" s="202">
        <v>7507</v>
      </c>
      <c r="M644" s="203">
        <f t="shared" si="91"/>
        <v>0.77058098952987064</v>
      </c>
      <c r="N644" s="204">
        <v>24489</v>
      </c>
      <c r="O644" s="202">
        <v>19809</v>
      </c>
      <c r="P644" s="203">
        <f t="shared" si="92"/>
        <v>0.80889378904814402</v>
      </c>
      <c r="Q644" s="203">
        <f t="shared" si="95"/>
        <v>-0.60218873780064519</v>
      </c>
      <c r="R644" s="203">
        <f t="shared" si="95"/>
        <v>-0.62103084456560143</v>
      </c>
      <c r="S644" s="205">
        <f t="shared" si="93"/>
        <v>-3.8312799518273377E-2</v>
      </c>
    </row>
    <row r="645" spans="1:19" ht="15" thickTop="1" thickBot="1" x14ac:dyDescent="0.3">
      <c r="A645" s="207" t="s">
        <v>363</v>
      </c>
      <c r="B645" s="207">
        <v>0</v>
      </c>
      <c r="C645" s="172">
        <v>0</v>
      </c>
      <c r="D645" s="200" t="str">
        <f t="shared" si="88"/>
        <v/>
      </c>
      <c r="E645" s="172">
        <v>3239</v>
      </c>
      <c r="F645" s="172">
        <v>2708</v>
      </c>
      <c r="G645" s="200">
        <f t="shared" si="89"/>
        <v>0.83606051250385927</v>
      </c>
      <c r="H645" s="200">
        <f t="shared" si="94"/>
        <v>-1</v>
      </c>
      <c r="I645" s="200">
        <f t="shared" si="94"/>
        <v>-1</v>
      </c>
      <c r="J645" s="200" t="str">
        <f t="shared" si="90"/>
        <v/>
      </c>
      <c r="K645" s="172">
        <v>9742</v>
      </c>
      <c r="L645" s="172">
        <v>7507</v>
      </c>
      <c r="M645" s="200">
        <f t="shared" si="91"/>
        <v>0.77058098952987064</v>
      </c>
      <c r="N645" s="172">
        <v>24489</v>
      </c>
      <c r="O645" s="172">
        <v>19809</v>
      </c>
      <c r="P645" s="200">
        <f t="shared" si="92"/>
        <v>0.80889378904814402</v>
      </c>
      <c r="Q645" s="200">
        <f t="shared" si="95"/>
        <v>-0.60218873780064519</v>
      </c>
      <c r="R645" s="200">
        <f t="shared" si="95"/>
        <v>-0.62103084456560143</v>
      </c>
      <c r="S645" s="200">
        <f t="shared" si="93"/>
        <v>-3.8312799518273377E-2</v>
      </c>
    </row>
    <row r="646" spans="1:19" ht="16.5" thickTop="1" thickBot="1" x14ac:dyDescent="0.3">
      <c r="A646" s="201" t="s">
        <v>536</v>
      </c>
      <c r="B646" s="284">
        <v>0</v>
      </c>
      <c r="C646" s="202">
        <v>0</v>
      </c>
      <c r="D646" s="203" t="str">
        <f t="shared" si="88"/>
        <v/>
      </c>
      <c r="E646" s="204">
        <v>0</v>
      </c>
      <c r="F646" s="202">
        <v>0</v>
      </c>
      <c r="G646" s="203" t="str">
        <f t="shared" si="89"/>
        <v/>
      </c>
      <c r="H646" s="203" t="str">
        <f t="shared" si="94"/>
        <v/>
      </c>
      <c r="I646" s="203" t="str">
        <f t="shared" si="94"/>
        <v/>
      </c>
      <c r="J646" s="205" t="str">
        <f t="shared" si="90"/>
        <v/>
      </c>
      <c r="K646" s="206">
        <v>68</v>
      </c>
      <c r="L646" s="202">
        <v>0</v>
      </c>
      <c r="M646" s="203">
        <f t="shared" si="91"/>
        <v>0</v>
      </c>
      <c r="N646" s="204">
        <v>0</v>
      </c>
      <c r="O646" s="202">
        <v>0</v>
      </c>
      <c r="P646" s="203" t="str">
        <f t="shared" si="92"/>
        <v/>
      </c>
      <c r="Q646" s="203" t="str">
        <f t="shared" si="95"/>
        <v/>
      </c>
      <c r="R646" s="203" t="str">
        <f t="shared" si="95"/>
        <v/>
      </c>
      <c r="S646" s="205" t="str">
        <f t="shared" si="93"/>
        <v/>
      </c>
    </row>
    <row r="647" spans="1:19" ht="15" thickTop="1" thickBot="1" x14ac:dyDescent="0.3">
      <c r="A647" s="207" t="s">
        <v>84</v>
      </c>
      <c r="B647" s="207">
        <v>0</v>
      </c>
      <c r="C647" s="172">
        <v>0</v>
      </c>
      <c r="D647" s="200" t="str">
        <f t="shared" si="88"/>
        <v/>
      </c>
      <c r="E647" s="172">
        <v>0</v>
      </c>
      <c r="F647" s="172">
        <v>0</v>
      </c>
      <c r="G647" s="200" t="str">
        <f t="shared" si="89"/>
        <v/>
      </c>
      <c r="H647" s="200" t="str">
        <f t="shared" si="94"/>
        <v/>
      </c>
      <c r="I647" s="200" t="str">
        <f t="shared" si="94"/>
        <v/>
      </c>
      <c r="J647" s="200" t="str">
        <f t="shared" si="90"/>
        <v/>
      </c>
      <c r="K647" s="172">
        <v>68</v>
      </c>
      <c r="L647" s="172">
        <v>0</v>
      </c>
      <c r="M647" s="200">
        <f t="shared" si="91"/>
        <v>0</v>
      </c>
      <c r="N647" s="172">
        <v>0</v>
      </c>
      <c r="O647" s="172">
        <v>0</v>
      </c>
      <c r="P647" s="200" t="str">
        <f t="shared" si="92"/>
        <v/>
      </c>
      <c r="Q647" s="200" t="str">
        <f t="shared" si="95"/>
        <v/>
      </c>
      <c r="R647" s="200" t="str">
        <f t="shared" si="95"/>
        <v/>
      </c>
      <c r="S647" s="200" t="str">
        <f t="shared" si="93"/>
        <v/>
      </c>
    </row>
    <row r="648" spans="1:19" ht="16.5" thickTop="1" thickBot="1" x14ac:dyDescent="0.3">
      <c r="A648" s="201" t="s">
        <v>480</v>
      </c>
      <c r="B648" s="284">
        <v>0</v>
      </c>
      <c r="C648" s="202">
        <v>0</v>
      </c>
      <c r="D648" s="203" t="str">
        <f t="shared" si="88"/>
        <v/>
      </c>
      <c r="E648" s="204">
        <v>0</v>
      </c>
      <c r="F648" s="202">
        <v>0</v>
      </c>
      <c r="G648" s="203" t="str">
        <f t="shared" si="89"/>
        <v/>
      </c>
      <c r="H648" s="203" t="str">
        <f t="shared" si="94"/>
        <v/>
      </c>
      <c r="I648" s="203" t="str">
        <f t="shared" si="94"/>
        <v/>
      </c>
      <c r="J648" s="205" t="str">
        <f t="shared" si="90"/>
        <v/>
      </c>
      <c r="K648" s="206">
        <v>19</v>
      </c>
      <c r="L648" s="202">
        <v>6</v>
      </c>
      <c r="M648" s="203">
        <f t="shared" si="91"/>
        <v>0.31578947368421051</v>
      </c>
      <c r="N648" s="204">
        <v>0</v>
      </c>
      <c r="O648" s="202">
        <v>0</v>
      </c>
      <c r="P648" s="203" t="str">
        <f t="shared" si="92"/>
        <v/>
      </c>
      <c r="Q648" s="203" t="str">
        <f t="shared" si="95"/>
        <v/>
      </c>
      <c r="R648" s="203" t="str">
        <f t="shared" si="95"/>
        <v/>
      </c>
      <c r="S648" s="205" t="str">
        <f t="shared" si="93"/>
        <v/>
      </c>
    </row>
    <row r="649" spans="1:19" ht="15" thickTop="1" thickBot="1" x14ac:dyDescent="0.3">
      <c r="A649" s="207" t="s">
        <v>362</v>
      </c>
      <c r="B649" s="207">
        <v>0</v>
      </c>
      <c r="C649" s="172">
        <v>0</v>
      </c>
      <c r="D649" s="200" t="str">
        <f t="shared" ref="D649:D705" si="96">IFERROR(C649/B649,"")</f>
        <v/>
      </c>
      <c r="E649" s="172">
        <v>0</v>
      </c>
      <c r="F649" s="172">
        <v>0</v>
      </c>
      <c r="G649" s="200" t="str">
        <f t="shared" ref="G649:G705" si="97">IFERROR(F649/E649,"")</f>
        <v/>
      </c>
      <c r="H649" s="200" t="str">
        <f t="shared" si="94"/>
        <v/>
      </c>
      <c r="I649" s="200" t="str">
        <f t="shared" si="94"/>
        <v/>
      </c>
      <c r="J649" s="200" t="str">
        <f t="shared" ref="J649:J704" si="98">IFERROR(D649-G649,"")</f>
        <v/>
      </c>
      <c r="K649" s="172">
        <v>19</v>
      </c>
      <c r="L649" s="172">
        <v>6</v>
      </c>
      <c r="M649" s="200">
        <f t="shared" ref="M649:M705" si="99">IFERROR(L649/K649,"")</f>
        <v>0.31578947368421051</v>
      </c>
      <c r="N649" s="172">
        <v>0</v>
      </c>
      <c r="O649" s="172">
        <v>0</v>
      </c>
      <c r="P649" s="200" t="str">
        <f t="shared" ref="P649:P705" si="100">IFERROR(O649/N649,"")</f>
        <v/>
      </c>
      <c r="Q649" s="200" t="str">
        <f t="shared" si="95"/>
        <v/>
      </c>
      <c r="R649" s="200" t="str">
        <f t="shared" si="95"/>
        <v/>
      </c>
      <c r="S649" s="200" t="str">
        <f t="shared" ref="S649:S705" si="101">IFERROR(M649-P649,"")</f>
        <v/>
      </c>
    </row>
    <row r="650" spans="1:19" ht="16.5" thickTop="1" thickBot="1" x14ac:dyDescent="0.3">
      <c r="A650" s="201" t="s">
        <v>493</v>
      </c>
      <c r="B650" s="284">
        <v>0</v>
      </c>
      <c r="C650" s="202">
        <v>0</v>
      </c>
      <c r="D650" s="203" t="str">
        <f t="shared" si="96"/>
        <v/>
      </c>
      <c r="E650" s="204">
        <v>0</v>
      </c>
      <c r="F650" s="202">
        <v>0</v>
      </c>
      <c r="G650" s="203" t="str">
        <f t="shared" si="97"/>
        <v/>
      </c>
      <c r="H650" s="203" t="str">
        <f t="shared" si="94"/>
        <v/>
      </c>
      <c r="I650" s="203" t="str">
        <f t="shared" si="94"/>
        <v/>
      </c>
      <c r="J650" s="205" t="str">
        <f t="shared" si="98"/>
        <v/>
      </c>
      <c r="K650" s="206">
        <v>0</v>
      </c>
      <c r="L650" s="202">
        <v>0</v>
      </c>
      <c r="M650" s="203" t="str">
        <f t="shared" si="99"/>
        <v/>
      </c>
      <c r="N650" s="204">
        <v>19</v>
      </c>
      <c r="O650" s="202">
        <v>13</v>
      </c>
      <c r="P650" s="203">
        <f t="shared" si="100"/>
        <v>0.68421052631578949</v>
      </c>
      <c r="Q650" s="203">
        <f t="shared" si="95"/>
        <v>-1</v>
      </c>
      <c r="R650" s="203">
        <f t="shared" si="95"/>
        <v>-1</v>
      </c>
      <c r="S650" s="205" t="str">
        <f t="shared" si="101"/>
        <v/>
      </c>
    </row>
    <row r="651" spans="1:19" ht="15" thickTop="1" thickBot="1" x14ac:dyDescent="0.3">
      <c r="A651" s="207" t="s">
        <v>363</v>
      </c>
      <c r="B651" s="207">
        <v>0</v>
      </c>
      <c r="C651" s="172">
        <v>0</v>
      </c>
      <c r="D651" s="200" t="str">
        <f t="shared" si="96"/>
        <v/>
      </c>
      <c r="E651" s="172">
        <v>0</v>
      </c>
      <c r="F651" s="172">
        <v>0</v>
      </c>
      <c r="G651" s="200" t="str">
        <f t="shared" si="97"/>
        <v/>
      </c>
      <c r="H651" s="200" t="str">
        <f t="shared" si="94"/>
        <v/>
      </c>
      <c r="I651" s="200" t="str">
        <f t="shared" si="94"/>
        <v/>
      </c>
      <c r="J651" s="200" t="str">
        <f t="shared" si="98"/>
        <v/>
      </c>
      <c r="K651" s="172">
        <v>0</v>
      </c>
      <c r="L651" s="172">
        <v>0</v>
      </c>
      <c r="M651" s="200" t="str">
        <f t="shared" si="99"/>
        <v/>
      </c>
      <c r="N651" s="172">
        <v>19</v>
      </c>
      <c r="O651" s="172">
        <v>13</v>
      </c>
      <c r="P651" s="200">
        <f t="shared" si="100"/>
        <v>0.68421052631578949</v>
      </c>
      <c r="Q651" s="200">
        <f t="shared" si="95"/>
        <v>-1</v>
      </c>
      <c r="R651" s="200">
        <f t="shared" si="95"/>
        <v>-1</v>
      </c>
      <c r="S651" s="200" t="str">
        <f t="shared" si="101"/>
        <v/>
      </c>
    </row>
    <row r="652" spans="1:19" ht="16.5" thickTop="1" thickBot="1" x14ac:dyDescent="0.3">
      <c r="A652" s="201" t="s">
        <v>407</v>
      </c>
      <c r="B652" s="284">
        <v>0</v>
      </c>
      <c r="C652" s="202">
        <v>0</v>
      </c>
      <c r="D652" s="203" t="str">
        <f t="shared" si="96"/>
        <v/>
      </c>
      <c r="E652" s="204">
        <v>49</v>
      </c>
      <c r="F652" s="202">
        <v>14</v>
      </c>
      <c r="G652" s="203">
        <f t="shared" si="97"/>
        <v>0.2857142857142857</v>
      </c>
      <c r="H652" s="203">
        <f t="shared" si="94"/>
        <v>-1</v>
      </c>
      <c r="I652" s="203">
        <f t="shared" si="94"/>
        <v>-1</v>
      </c>
      <c r="J652" s="205" t="str">
        <f t="shared" si="98"/>
        <v/>
      </c>
      <c r="K652" s="206">
        <v>57</v>
      </c>
      <c r="L652" s="202">
        <v>1</v>
      </c>
      <c r="M652" s="203">
        <f t="shared" si="99"/>
        <v>1.7543859649122806E-2</v>
      </c>
      <c r="N652" s="204">
        <v>106</v>
      </c>
      <c r="O652" s="202">
        <v>51</v>
      </c>
      <c r="P652" s="203">
        <f t="shared" si="100"/>
        <v>0.48113207547169812</v>
      </c>
      <c r="Q652" s="203">
        <f t="shared" si="95"/>
        <v>-0.46226415094339623</v>
      </c>
      <c r="R652" s="203">
        <f t="shared" si="95"/>
        <v>-0.98039215686274506</v>
      </c>
      <c r="S652" s="205">
        <f t="shared" si="101"/>
        <v>-0.46358821582257531</v>
      </c>
    </row>
    <row r="653" spans="1:19" ht="15" thickTop="1" thickBot="1" x14ac:dyDescent="0.3">
      <c r="A653" s="207" t="s">
        <v>361</v>
      </c>
      <c r="B653" s="207">
        <v>0</v>
      </c>
      <c r="C653" s="172">
        <v>0</v>
      </c>
      <c r="D653" s="200" t="str">
        <f t="shared" si="96"/>
        <v/>
      </c>
      <c r="E653" s="172">
        <v>49</v>
      </c>
      <c r="F653" s="172">
        <v>14</v>
      </c>
      <c r="G653" s="200">
        <f t="shared" si="97"/>
        <v>0.2857142857142857</v>
      </c>
      <c r="H653" s="200">
        <f t="shared" si="94"/>
        <v>-1</v>
      </c>
      <c r="I653" s="200">
        <f t="shared" si="94"/>
        <v>-1</v>
      </c>
      <c r="J653" s="200" t="str">
        <f t="shared" si="98"/>
        <v/>
      </c>
      <c r="K653" s="172">
        <v>57</v>
      </c>
      <c r="L653" s="172">
        <v>1</v>
      </c>
      <c r="M653" s="200">
        <f t="shared" si="99"/>
        <v>1.7543859649122806E-2</v>
      </c>
      <c r="N653" s="172">
        <v>106</v>
      </c>
      <c r="O653" s="172">
        <v>51</v>
      </c>
      <c r="P653" s="200">
        <f t="shared" si="100"/>
        <v>0.48113207547169812</v>
      </c>
      <c r="Q653" s="200">
        <f t="shared" si="95"/>
        <v>-0.46226415094339623</v>
      </c>
      <c r="R653" s="200">
        <f t="shared" si="95"/>
        <v>-0.98039215686274506</v>
      </c>
      <c r="S653" s="200">
        <f t="shared" si="101"/>
        <v>-0.46358821582257531</v>
      </c>
    </row>
    <row r="654" spans="1:19" ht="16.5" thickTop="1" thickBot="1" x14ac:dyDescent="0.3">
      <c r="A654" s="201" t="s">
        <v>431</v>
      </c>
      <c r="B654" s="284">
        <v>0</v>
      </c>
      <c r="C654" s="202">
        <v>0</v>
      </c>
      <c r="D654" s="203" t="str">
        <f t="shared" si="96"/>
        <v/>
      </c>
      <c r="E654" s="204">
        <v>19</v>
      </c>
      <c r="F654" s="202">
        <v>0</v>
      </c>
      <c r="G654" s="203">
        <f t="shared" si="97"/>
        <v>0</v>
      </c>
      <c r="H654" s="203">
        <f t="shared" si="94"/>
        <v>-1</v>
      </c>
      <c r="I654" s="203" t="str">
        <f t="shared" si="94"/>
        <v/>
      </c>
      <c r="J654" s="205" t="str">
        <f t="shared" si="98"/>
        <v/>
      </c>
      <c r="K654" s="206">
        <v>0</v>
      </c>
      <c r="L654" s="202">
        <v>0</v>
      </c>
      <c r="M654" s="203" t="str">
        <f t="shared" si="99"/>
        <v/>
      </c>
      <c r="N654" s="204">
        <v>76</v>
      </c>
      <c r="O654" s="202">
        <v>17</v>
      </c>
      <c r="P654" s="203">
        <f t="shared" si="100"/>
        <v>0.22368421052631579</v>
      </c>
      <c r="Q654" s="203">
        <f t="shared" si="95"/>
        <v>-1</v>
      </c>
      <c r="R654" s="203">
        <f t="shared" si="95"/>
        <v>-1</v>
      </c>
      <c r="S654" s="205" t="str">
        <f t="shared" si="101"/>
        <v/>
      </c>
    </row>
    <row r="655" spans="1:19" ht="14.25" thickTop="1" x14ac:dyDescent="0.25">
      <c r="A655" s="207" t="s">
        <v>361</v>
      </c>
      <c r="B655" s="207">
        <v>0</v>
      </c>
      <c r="C655" s="172">
        <v>0</v>
      </c>
      <c r="D655" s="200" t="str">
        <f t="shared" si="96"/>
        <v/>
      </c>
      <c r="E655" s="172">
        <v>0</v>
      </c>
      <c r="F655" s="172">
        <v>0</v>
      </c>
      <c r="G655" s="200" t="str">
        <f t="shared" si="97"/>
        <v/>
      </c>
      <c r="H655" s="200" t="str">
        <f t="shared" si="94"/>
        <v/>
      </c>
      <c r="I655" s="200" t="str">
        <f t="shared" si="94"/>
        <v/>
      </c>
      <c r="J655" s="200" t="str">
        <f t="shared" si="98"/>
        <v/>
      </c>
      <c r="K655" s="172">
        <v>0</v>
      </c>
      <c r="L655" s="172">
        <v>0</v>
      </c>
      <c r="M655" s="200" t="str">
        <f t="shared" si="99"/>
        <v/>
      </c>
      <c r="N655" s="172">
        <v>19</v>
      </c>
      <c r="O655" s="172">
        <v>0</v>
      </c>
      <c r="P655" s="200">
        <f t="shared" si="100"/>
        <v>0</v>
      </c>
      <c r="Q655" s="200">
        <f t="shared" si="95"/>
        <v>-1</v>
      </c>
      <c r="R655" s="200" t="str">
        <f t="shared" si="95"/>
        <v/>
      </c>
      <c r="S655" s="200" t="str">
        <f t="shared" si="101"/>
        <v/>
      </c>
    </row>
    <row r="656" spans="1:19" ht="14.25" thickBot="1" x14ac:dyDescent="0.3">
      <c r="A656" s="207" t="s">
        <v>362</v>
      </c>
      <c r="B656" s="207">
        <v>0</v>
      </c>
      <c r="C656" s="172">
        <v>0</v>
      </c>
      <c r="D656" s="200" t="str">
        <f t="shared" si="96"/>
        <v/>
      </c>
      <c r="E656" s="172">
        <v>19</v>
      </c>
      <c r="F656" s="172">
        <v>0</v>
      </c>
      <c r="G656" s="200">
        <f t="shared" si="97"/>
        <v>0</v>
      </c>
      <c r="H656" s="200">
        <f t="shared" si="94"/>
        <v>-1</v>
      </c>
      <c r="I656" s="200" t="str">
        <f t="shared" si="94"/>
        <v/>
      </c>
      <c r="J656" s="200" t="str">
        <f t="shared" si="98"/>
        <v/>
      </c>
      <c r="K656" s="172">
        <v>0</v>
      </c>
      <c r="L656" s="172">
        <v>0</v>
      </c>
      <c r="M656" s="200" t="str">
        <f t="shared" si="99"/>
        <v/>
      </c>
      <c r="N656" s="172">
        <v>57</v>
      </c>
      <c r="O656" s="172">
        <v>17</v>
      </c>
      <c r="P656" s="200">
        <f t="shared" si="100"/>
        <v>0.2982456140350877</v>
      </c>
      <c r="Q656" s="200">
        <f t="shared" si="95"/>
        <v>-1</v>
      </c>
      <c r="R656" s="200">
        <f t="shared" si="95"/>
        <v>-1</v>
      </c>
      <c r="S656" s="200" t="str">
        <f t="shared" si="101"/>
        <v/>
      </c>
    </row>
    <row r="657" spans="1:19" ht="16.5" thickTop="1" thickBot="1" x14ac:dyDescent="0.3">
      <c r="A657" s="201" t="s">
        <v>538</v>
      </c>
      <c r="B657" s="284">
        <v>0</v>
      </c>
      <c r="C657" s="202">
        <v>0</v>
      </c>
      <c r="D657" s="203" t="str">
        <f t="shared" si="96"/>
        <v/>
      </c>
      <c r="E657" s="204">
        <v>0</v>
      </c>
      <c r="F657" s="202">
        <v>0</v>
      </c>
      <c r="G657" s="203" t="str">
        <f t="shared" si="97"/>
        <v/>
      </c>
      <c r="H657" s="203" t="str">
        <f t="shared" si="94"/>
        <v/>
      </c>
      <c r="I657" s="203" t="str">
        <f t="shared" si="94"/>
        <v/>
      </c>
      <c r="J657" s="205" t="str">
        <f t="shared" si="98"/>
        <v/>
      </c>
      <c r="K657" s="206">
        <v>38</v>
      </c>
      <c r="L657" s="202">
        <v>0</v>
      </c>
      <c r="M657" s="203">
        <f t="shared" si="99"/>
        <v>0</v>
      </c>
      <c r="N657" s="204">
        <v>114</v>
      </c>
      <c r="O657" s="202">
        <v>0</v>
      </c>
      <c r="P657" s="203">
        <f t="shared" si="100"/>
        <v>0</v>
      </c>
      <c r="Q657" s="203">
        <f t="shared" si="95"/>
        <v>-0.66666666666666674</v>
      </c>
      <c r="R657" s="203" t="str">
        <f t="shared" si="95"/>
        <v/>
      </c>
      <c r="S657" s="205">
        <f t="shared" si="101"/>
        <v>0</v>
      </c>
    </row>
    <row r="658" spans="1:19" ht="15" thickTop="1" thickBot="1" x14ac:dyDescent="0.3">
      <c r="A658" s="207" t="s">
        <v>361</v>
      </c>
      <c r="B658" s="207">
        <v>0</v>
      </c>
      <c r="C658" s="172">
        <v>0</v>
      </c>
      <c r="D658" s="200" t="str">
        <f t="shared" si="96"/>
        <v/>
      </c>
      <c r="E658" s="172">
        <v>0</v>
      </c>
      <c r="F658" s="172">
        <v>0</v>
      </c>
      <c r="G658" s="200" t="str">
        <f t="shared" si="97"/>
        <v/>
      </c>
      <c r="H658" s="200" t="str">
        <f t="shared" si="94"/>
        <v/>
      </c>
      <c r="I658" s="200" t="str">
        <f t="shared" si="94"/>
        <v/>
      </c>
      <c r="J658" s="200" t="str">
        <f t="shared" si="98"/>
        <v/>
      </c>
      <c r="K658" s="172">
        <v>38</v>
      </c>
      <c r="L658" s="172">
        <v>0</v>
      </c>
      <c r="M658" s="200">
        <f t="shared" si="99"/>
        <v>0</v>
      </c>
      <c r="N658" s="172">
        <v>114</v>
      </c>
      <c r="O658" s="172">
        <v>0</v>
      </c>
      <c r="P658" s="200">
        <f t="shared" si="100"/>
        <v>0</v>
      </c>
      <c r="Q658" s="200">
        <f t="shared" si="95"/>
        <v>-0.66666666666666674</v>
      </c>
      <c r="R658" s="200" t="str">
        <f t="shared" si="95"/>
        <v/>
      </c>
      <c r="S658" s="200">
        <f t="shared" si="101"/>
        <v>0</v>
      </c>
    </row>
    <row r="659" spans="1:19" ht="16.5" thickTop="1" thickBot="1" x14ac:dyDescent="0.3">
      <c r="A659" s="201" t="s">
        <v>497</v>
      </c>
      <c r="B659" s="284">
        <v>0</v>
      </c>
      <c r="C659" s="202">
        <v>0</v>
      </c>
      <c r="D659" s="203" t="str">
        <f t="shared" si="96"/>
        <v/>
      </c>
      <c r="E659" s="204">
        <v>0</v>
      </c>
      <c r="F659" s="202">
        <v>0</v>
      </c>
      <c r="G659" s="203" t="str">
        <f t="shared" si="97"/>
        <v/>
      </c>
      <c r="H659" s="203" t="str">
        <f t="shared" si="94"/>
        <v/>
      </c>
      <c r="I659" s="203" t="str">
        <f t="shared" si="94"/>
        <v/>
      </c>
      <c r="J659" s="205" t="str">
        <f t="shared" si="98"/>
        <v/>
      </c>
      <c r="K659" s="206">
        <v>26393</v>
      </c>
      <c r="L659" s="202">
        <v>22319</v>
      </c>
      <c r="M659" s="203">
        <f t="shared" si="99"/>
        <v>0.84564088962982609</v>
      </c>
      <c r="N659" s="204">
        <v>0</v>
      </c>
      <c r="O659" s="202">
        <v>0</v>
      </c>
      <c r="P659" s="203" t="str">
        <f t="shared" si="100"/>
        <v/>
      </c>
      <c r="Q659" s="203" t="str">
        <f t="shared" si="95"/>
        <v/>
      </c>
      <c r="R659" s="203" t="str">
        <f t="shared" si="95"/>
        <v/>
      </c>
      <c r="S659" s="205" t="str">
        <f t="shared" si="101"/>
        <v/>
      </c>
    </row>
    <row r="660" spans="1:19" ht="15" thickTop="1" thickBot="1" x14ac:dyDescent="0.3">
      <c r="A660" s="207" t="s">
        <v>84</v>
      </c>
      <c r="B660" s="207">
        <v>0</v>
      </c>
      <c r="C660" s="172">
        <v>0</v>
      </c>
      <c r="D660" s="200" t="str">
        <f t="shared" si="96"/>
        <v/>
      </c>
      <c r="E660" s="172">
        <v>0</v>
      </c>
      <c r="F660" s="172">
        <v>0</v>
      </c>
      <c r="G660" s="200" t="str">
        <f t="shared" si="97"/>
        <v/>
      </c>
      <c r="H660" s="200" t="str">
        <f t="shared" si="94"/>
        <v/>
      </c>
      <c r="I660" s="200" t="str">
        <f t="shared" si="94"/>
        <v/>
      </c>
      <c r="J660" s="200" t="str">
        <f t="shared" si="98"/>
        <v/>
      </c>
      <c r="K660" s="172">
        <v>26393</v>
      </c>
      <c r="L660" s="172">
        <v>22319</v>
      </c>
      <c r="M660" s="200">
        <f t="shared" si="99"/>
        <v>0.84564088962982609</v>
      </c>
      <c r="N660" s="172">
        <v>0</v>
      </c>
      <c r="O660" s="172">
        <v>0</v>
      </c>
      <c r="P660" s="200" t="str">
        <f t="shared" si="100"/>
        <v/>
      </c>
      <c r="Q660" s="200" t="str">
        <f t="shared" si="95"/>
        <v/>
      </c>
      <c r="R660" s="200" t="str">
        <f t="shared" si="95"/>
        <v/>
      </c>
      <c r="S660" s="200" t="str">
        <f t="shared" si="101"/>
        <v/>
      </c>
    </row>
    <row r="661" spans="1:19" ht="16.5" thickTop="1" thickBot="1" x14ac:dyDescent="0.3">
      <c r="A661" s="201" t="s">
        <v>490</v>
      </c>
      <c r="B661" s="284">
        <v>0</v>
      </c>
      <c r="C661" s="202">
        <v>0</v>
      </c>
      <c r="D661" s="203" t="str">
        <f t="shared" si="96"/>
        <v/>
      </c>
      <c r="E661" s="204">
        <v>0</v>
      </c>
      <c r="F661" s="202">
        <v>0</v>
      </c>
      <c r="G661" s="203" t="str">
        <f t="shared" si="97"/>
        <v/>
      </c>
      <c r="H661" s="203" t="str">
        <f t="shared" si="94"/>
        <v/>
      </c>
      <c r="I661" s="203" t="str">
        <f t="shared" si="94"/>
        <v/>
      </c>
      <c r="J661" s="205" t="str">
        <f t="shared" si="98"/>
        <v/>
      </c>
      <c r="K661" s="206">
        <v>288</v>
      </c>
      <c r="L661" s="202">
        <v>70</v>
      </c>
      <c r="M661" s="203">
        <f t="shared" si="99"/>
        <v>0.24305555555555555</v>
      </c>
      <c r="N661" s="204">
        <v>0</v>
      </c>
      <c r="O661" s="202">
        <v>0</v>
      </c>
      <c r="P661" s="203" t="str">
        <f t="shared" si="100"/>
        <v/>
      </c>
      <c r="Q661" s="203" t="str">
        <f t="shared" si="95"/>
        <v/>
      </c>
      <c r="R661" s="203" t="str">
        <f t="shared" si="95"/>
        <v/>
      </c>
      <c r="S661" s="205" t="str">
        <f t="shared" si="101"/>
        <v/>
      </c>
    </row>
    <row r="662" spans="1:19" ht="15" thickTop="1" thickBot="1" x14ac:dyDescent="0.3">
      <c r="A662" s="207" t="s">
        <v>359</v>
      </c>
      <c r="B662" s="207">
        <v>0</v>
      </c>
      <c r="C662" s="172">
        <v>0</v>
      </c>
      <c r="D662" s="200" t="str">
        <f t="shared" si="96"/>
        <v/>
      </c>
      <c r="E662" s="172">
        <v>0</v>
      </c>
      <c r="F662" s="172">
        <v>0</v>
      </c>
      <c r="G662" s="200" t="str">
        <f t="shared" si="97"/>
        <v/>
      </c>
      <c r="H662" s="200" t="str">
        <f t="shared" si="94"/>
        <v/>
      </c>
      <c r="I662" s="200" t="str">
        <f t="shared" si="94"/>
        <v/>
      </c>
      <c r="J662" s="200" t="str">
        <f t="shared" si="98"/>
        <v/>
      </c>
      <c r="K662" s="172">
        <v>288</v>
      </c>
      <c r="L662" s="172">
        <v>70</v>
      </c>
      <c r="M662" s="200">
        <f t="shared" si="99"/>
        <v>0.24305555555555555</v>
      </c>
      <c r="N662" s="172">
        <v>0</v>
      </c>
      <c r="O662" s="172">
        <v>0</v>
      </c>
      <c r="P662" s="200" t="str">
        <f t="shared" si="100"/>
        <v/>
      </c>
      <c r="Q662" s="200" t="str">
        <f t="shared" si="95"/>
        <v/>
      </c>
      <c r="R662" s="200" t="str">
        <f t="shared" si="95"/>
        <v/>
      </c>
      <c r="S662" s="200" t="str">
        <f t="shared" si="101"/>
        <v/>
      </c>
    </row>
    <row r="663" spans="1:19" ht="16.5" thickTop="1" thickBot="1" x14ac:dyDescent="0.3">
      <c r="A663" s="201" t="s">
        <v>392</v>
      </c>
      <c r="B663" s="284">
        <v>0</v>
      </c>
      <c r="C663" s="202">
        <v>0</v>
      </c>
      <c r="D663" s="203" t="str">
        <f t="shared" si="96"/>
        <v/>
      </c>
      <c r="E663" s="204">
        <v>47</v>
      </c>
      <c r="F663" s="202">
        <v>38</v>
      </c>
      <c r="G663" s="203">
        <f t="shared" si="97"/>
        <v>0.80851063829787229</v>
      </c>
      <c r="H663" s="203">
        <f t="shared" si="94"/>
        <v>-1</v>
      </c>
      <c r="I663" s="203">
        <f t="shared" si="94"/>
        <v>-1</v>
      </c>
      <c r="J663" s="205" t="str">
        <f t="shared" si="98"/>
        <v/>
      </c>
      <c r="K663" s="206">
        <v>38</v>
      </c>
      <c r="L663" s="202">
        <v>35</v>
      </c>
      <c r="M663" s="203">
        <f t="shared" si="99"/>
        <v>0.92105263157894735</v>
      </c>
      <c r="N663" s="204">
        <v>355</v>
      </c>
      <c r="O663" s="202">
        <v>275</v>
      </c>
      <c r="P663" s="203">
        <f t="shared" si="100"/>
        <v>0.77464788732394363</v>
      </c>
      <c r="Q663" s="203">
        <f t="shared" si="95"/>
        <v>-0.89295774647887327</v>
      </c>
      <c r="R663" s="203">
        <f t="shared" si="95"/>
        <v>-0.8727272727272728</v>
      </c>
      <c r="S663" s="205">
        <f t="shared" si="101"/>
        <v>0.14640474425500372</v>
      </c>
    </row>
    <row r="664" spans="1:19" ht="15" thickTop="1" thickBot="1" x14ac:dyDescent="0.3">
      <c r="A664" s="207" t="s">
        <v>360</v>
      </c>
      <c r="B664" s="207">
        <v>0</v>
      </c>
      <c r="C664" s="172">
        <v>0</v>
      </c>
      <c r="D664" s="200" t="str">
        <f t="shared" si="96"/>
        <v/>
      </c>
      <c r="E664" s="172">
        <v>47</v>
      </c>
      <c r="F664" s="172">
        <v>38</v>
      </c>
      <c r="G664" s="200">
        <f t="shared" si="97"/>
        <v>0.80851063829787229</v>
      </c>
      <c r="H664" s="200">
        <f t="shared" si="94"/>
        <v>-1</v>
      </c>
      <c r="I664" s="200">
        <f t="shared" si="94"/>
        <v>-1</v>
      </c>
      <c r="J664" s="200" t="str">
        <f t="shared" si="98"/>
        <v/>
      </c>
      <c r="K664" s="172">
        <v>38</v>
      </c>
      <c r="L664" s="172">
        <v>35</v>
      </c>
      <c r="M664" s="200">
        <f t="shared" si="99"/>
        <v>0.92105263157894735</v>
      </c>
      <c r="N664" s="172">
        <v>355</v>
      </c>
      <c r="O664" s="172">
        <v>275</v>
      </c>
      <c r="P664" s="200">
        <f t="shared" si="100"/>
        <v>0.77464788732394363</v>
      </c>
      <c r="Q664" s="200">
        <f t="shared" si="95"/>
        <v>-0.89295774647887327</v>
      </c>
      <c r="R664" s="200">
        <f t="shared" si="95"/>
        <v>-0.8727272727272728</v>
      </c>
      <c r="S664" s="200">
        <f t="shared" si="101"/>
        <v>0.14640474425500372</v>
      </c>
    </row>
    <row r="665" spans="1:19" ht="16.5" thickTop="1" thickBot="1" x14ac:dyDescent="0.3">
      <c r="A665" s="201" t="s">
        <v>514</v>
      </c>
      <c r="B665" s="284">
        <v>0</v>
      </c>
      <c r="C665" s="202">
        <v>0</v>
      </c>
      <c r="D665" s="203" t="str">
        <f t="shared" si="96"/>
        <v/>
      </c>
      <c r="E665" s="204">
        <v>0</v>
      </c>
      <c r="F665" s="202">
        <v>0</v>
      </c>
      <c r="G665" s="203" t="str">
        <f t="shared" si="97"/>
        <v/>
      </c>
      <c r="H665" s="203" t="str">
        <f t="shared" si="94"/>
        <v/>
      </c>
      <c r="I665" s="203" t="str">
        <f t="shared" si="94"/>
        <v/>
      </c>
      <c r="J665" s="205" t="str">
        <f t="shared" si="98"/>
        <v/>
      </c>
      <c r="K665" s="206">
        <v>0</v>
      </c>
      <c r="L665" s="202">
        <v>0</v>
      </c>
      <c r="M665" s="203" t="str">
        <f t="shared" si="99"/>
        <v/>
      </c>
      <c r="N665" s="204">
        <v>19</v>
      </c>
      <c r="O665" s="202">
        <v>19</v>
      </c>
      <c r="P665" s="203">
        <f t="shared" si="100"/>
        <v>1</v>
      </c>
      <c r="Q665" s="203">
        <f t="shared" si="95"/>
        <v>-1</v>
      </c>
      <c r="R665" s="203">
        <f t="shared" si="95"/>
        <v>-1</v>
      </c>
      <c r="S665" s="205" t="str">
        <f t="shared" si="101"/>
        <v/>
      </c>
    </row>
    <row r="666" spans="1:19" ht="15" thickTop="1" thickBot="1" x14ac:dyDescent="0.3">
      <c r="A666" s="207" t="s">
        <v>361</v>
      </c>
      <c r="B666" s="207">
        <v>0</v>
      </c>
      <c r="C666" s="172">
        <v>0</v>
      </c>
      <c r="D666" s="200" t="str">
        <f t="shared" si="96"/>
        <v/>
      </c>
      <c r="E666" s="172">
        <v>0</v>
      </c>
      <c r="F666" s="172">
        <v>0</v>
      </c>
      <c r="G666" s="200" t="str">
        <f t="shared" si="97"/>
        <v/>
      </c>
      <c r="H666" s="200" t="str">
        <f t="shared" si="94"/>
        <v/>
      </c>
      <c r="I666" s="200" t="str">
        <f t="shared" si="94"/>
        <v/>
      </c>
      <c r="J666" s="200" t="str">
        <f t="shared" si="98"/>
        <v/>
      </c>
      <c r="K666" s="172">
        <v>0</v>
      </c>
      <c r="L666" s="172">
        <v>0</v>
      </c>
      <c r="M666" s="200" t="str">
        <f t="shared" si="99"/>
        <v/>
      </c>
      <c r="N666" s="172">
        <v>19</v>
      </c>
      <c r="O666" s="172">
        <v>19</v>
      </c>
      <c r="P666" s="200">
        <f t="shared" si="100"/>
        <v>1</v>
      </c>
      <c r="Q666" s="200">
        <f t="shared" si="95"/>
        <v>-1</v>
      </c>
      <c r="R666" s="200">
        <f t="shared" si="95"/>
        <v>-1</v>
      </c>
      <c r="S666" s="200" t="str">
        <f t="shared" si="101"/>
        <v/>
      </c>
    </row>
    <row r="667" spans="1:19" ht="16.5" thickTop="1" thickBot="1" x14ac:dyDescent="0.3">
      <c r="A667" s="201" t="s">
        <v>426</v>
      </c>
      <c r="B667" s="284">
        <v>0</v>
      </c>
      <c r="C667" s="202">
        <v>0</v>
      </c>
      <c r="D667" s="203" t="str">
        <f t="shared" si="96"/>
        <v/>
      </c>
      <c r="E667" s="204">
        <v>57</v>
      </c>
      <c r="F667" s="202">
        <v>2</v>
      </c>
      <c r="G667" s="203">
        <f t="shared" si="97"/>
        <v>3.5087719298245612E-2</v>
      </c>
      <c r="H667" s="203">
        <f t="shared" si="94"/>
        <v>-1</v>
      </c>
      <c r="I667" s="203">
        <f t="shared" si="94"/>
        <v>-1</v>
      </c>
      <c r="J667" s="205" t="str">
        <f t="shared" si="98"/>
        <v/>
      </c>
      <c r="K667" s="206">
        <v>0</v>
      </c>
      <c r="L667" s="202">
        <v>0</v>
      </c>
      <c r="M667" s="203" t="str">
        <f t="shared" si="99"/>
        <v/>
      </c>
      <c r="N667" s="204">
        <v>57</v>
      </c>
      <c r="O667" s="202">
        <v>2</v>
      </c>
      <c r="P667" s="203">
        <f t="shared" si="100"/>
        <v>3.5087719298245612E-2</v>
      </c>
      <c r="Q667" s="203">
        <f t="shared" si="95"/>
        <v>-1</v>
      </c>
      <c r="R667" s="203">
        <f t="shared" si="95"/>
        <v>-1</v>
      </c>
      <c r="S667" s="205" t="str">
        <f t="shared" si="101"/>
        <v/>
      </c>
    </row>
    <row r="668" spans="1:19" ht="14.25" thickTop="1" x14ac:dyDescent="0.25">
      <c r="A668" s="207" t="s">
        <v>361</v>
      </c>
      <c r="B668" s="207">
        <v>0</v>
      </c>
      <c r="C668" s="172">
        <v>0</v>
      </c>
      <c r="D668" s="200" t="str">
        <f t="shared" si="96"/>
        <v/>
      </c>
      <c r="E668" s="172">
        <v>19</v>
      </c>
      <c r="F668" s="172">
        <v>2</v>
      </c>
      <c r="G668" s="200">
        <f t="shared" si="97"/>
        <v>0.10526315789473684</v>
      </c>
      <c r="H668" s="200">
        <f t="shared" si="94"/>
        <v>-1</v>
      </c>
      <c r="I668" s="200">
        <f t="shared" si="94"/>
        <v>-1</v>
      </c>
      <c r="J668" s="200" t="str">
        <f t="shared" si="98"/>
        <v/>
      </c>
      <c r="K668" s="172">
        <v>0</v>
      </c>
      <c r="L668" s="172">
        <v>0</v>
      </c>
      <c r="M668" s="200" t="str">
        <f t="shared" si="99"/>
        <v/>
      </c>
      <c r="N668" s="172">
        <v>19</v>
      </c>
      <c r="O668" s="172">
        <v>2</v>
      </c>
      <c r="P668" s="200">
        <f t="shared" si="100"/>
        <v>0.10526315789473684</v>
      </c>
      <c r="Q668" s="200">
        <f t="shared" si="95"/>
        <v>-1</v>
      </c>
      <c r="R668" s="200">
        <f t="shared" si="95"/>
        <v>-1</v>
      </c>
      <c r="S668" s="200" t="str">
        <f t="shared" si="101"/>
        <v/>
      </c>
    </row>
    <row r="669" spans="1:19" ht="14.25" thickBot="1" x14ac:dyDescent="0.3">
      <c r="A669" s="207" t="s">
        <v>362</v>
      </c>
      <c r="B669" s="207">
        <v>0</v>
      </c>
      <c r="C669" s="172">
        <v>0</v>
      </c>
      <c r="D669" s="200" t="str">
        <f t="shared" si="96"/>
        <v/>
      </c>
      <c r="E669" s="172">
        <v>38</v>
      </c>
      <c r="F669" s="172">
        <v>0</v>
      </c>
      <c r="G669" s="200">
        <f t="shared" si="97"/>
        <v>0</v>
      </c>
      <c r="H669" s="200">
        <f t="shared" si="94"/>
        <v>-1</v>
      </c>
      <c r="I669" s="200" t="str">
        <f t="shared" si="94"/>
        <v/>
      </c>
      <c r="J669" s="200" t="str">
        <f t="shared" si="98"/>
        <v/>
      </c>
      <c r="K669" s="172">
        <v>0</v>
      </c>
      <c r="L669" s="172">
        <v>0</v>
      </c>
      <c r="M669" s="200" t="str">
        <f t="shared" si="99"/>
        <v/>
      </c>
      <c r="N669" s="172">
        <v>38</v>
      </c>
      <c r="O669" s="172">
        <v>0</v>
      </c>
      <c r="P669" s="200">
        <f t="shared" si="100"/>
        <v>0</v>
      </c>
      <c r="Q669" s="200">
        <f t="shared" si="95"/>
        <v>-1</v>
      </c>
      <c r="R669" s="200" t="str">
        <f t="shared" si="95"/>
        <v/>
      </c>
      <c r="S669" s="200" t="str">
        <f t="shared" si="101"/>
        <v/>
      </c>
    </row>
    <row r="670" spans="1:19" ht="16.5" thickTop="1" thickBot="1" x14ac:dyDescent="0.3">
      <c r="A670" s="201" t="s">
        <v>541</v>
      </c>
      <c r="B670" s="284">
        <v>0</v>
      </c>
      <c r="C670" s="202">
        <v>0</v>
      </c>
      <c r="D670" s="203" t="str">
        <f t="shared" si="96"/>
        <v/>
      </c>
      <c r="E670" s="204">
        <v>0</v>
      </c>
      <c r="F670" s="202">
        <v>0</v>
      </c>
      <c r="G670" s="203" t="str">
        <f t="shared" si="97"/>
        <v/>
      </c>
      <c r="H670" s="203" t="str">
        <f t="shared" si="94"/>
        <v/>
      </c>
      <c r="I670" s="203" t="str">
        <f t="shared" si="94"/>
        <v/>
      </c>
      <c r="J670" s="205" t="str">
        <f t="shared" si="98"/>
        <v/>
      </c>
      <c r="K670" s="206">
        <v>0</v>
      </c>
      <c r="L670" s="202">
        <v>0</v>
      </c>
      <c r="M670" s="203" t="str">
        <f t="shared" si="99"/>
        <v/>
      </c>
      <c r="N670" s="204">
        <v>19</v>
      </c>
      <c r="O670" s="202">
        <v>0</v>
      </c>
      <c r="P670" s="203">
        <f t="shared" si="100"/>
        <v>0</v>
      </c>
      <c r="Q670" s="203">
        <f t="shared" si="95"/>
        <v>-1</v>
      </c>
      <c r="R670" s="203" t="str">
        <f t="shared" si="95"/>
        <v/>
      </c>
      <c r="S670" s="205" t="str">
        <f t="shared" si="101"/>
        <v/>
      </c>
    </row>
    <row r="671" spans="1:19" ht="15" thickTop="1" thickBot="1" x14ac:dyDescent="0.3">
      <c r="A671" s="207" t="s">
        <v>361</v>
      </c>
      <c r="B671" s="207">
        <v>0</v>
      </c>
      <c r="C671" s="172">
        <v>0</v>
      </c>
      <c r="D671" s="200" t="str">
        <f t="shared" si="96"/>
        <v/>
      </c>
      <c r="E671" s="172">
        <v>0</v>
      </c>
      <c r="F671" s="172">
        <v>0</v>
      </c>
      <c r="G671" s="200" t="str">
        <f t="shared" si="97"/>
        <v/>
      </c>
      <c r="H671" s="200" t="str">
        <f t="shared" si="94"/>
        <v/>
      </c>
      <c r="I671" s="200" t="str">
        <f t="shared" si="94"/>
        <v/>
      </c>
      <c r="J671" s="200" t="str">
        <f t="shared" si="98"/>
        <v/>
      </c>
      <c r="K671" s="172">
        <v>0</v>
      </c>
      <c r="L671" s="172">
        <v>0</v>
      </c>
      <c r="M671" s="200" t="str">
        <f t="shared" si="99"/>
        <v/>
      </c>
      <c r="N671" s="172">
        <v>19</v>
      </c>
      <c r="O671" s="172">
        <v>0</v>
      </c>
      <c r="P671" s="200">
        <f t="shared" si="100"/>
        <v>0</v>
      </c>
      <c r="Q671" s="200">
        <f t="shared" si="95"/>
        <v>-1</v>
      </c>
      <c r="R671" s="200" t="str">
        <f t="shared" si="95"/>
        <v/>
      </c>
      <c r="S671" s="200" t="str">
        <f t="shared" si="101"/>
        <v/>
      </c>
    </row>
    <row r="672" spans="1:19" ht="16.5" thickTop="1" thickBot="1" x14ac:dyDescent="0.3">
      <c r="A672" s="201" t="s">
        <v>427</v>
      </c>
      <c r="B672" s="284">
        <v>0</v>
      </c>
      <c r="C672" s="202">
        <v>0</v>
      </c>
      <c r="D672" s="203" t="str">
        <f t="shared" si="96"/>
        <v/>
      </c>
      <c r="E672" s="204">
        <v>19</v>
      </c>
      <c r="F672" s="202">
        <v>2</v>
      </c>
      <c r="G672" s="203">
        <f t="shared" si="97"/>
        <v>0.10526315789473684</v>
      </c>
      <c r="H672" s="203">
        <f t="shared" si="94"/>
        <v>-1</v>
      </c>
      <c r="I672" s="203">
        <f t="shared" si="94"/>
        <v>-1</v>
      </c>
      <c r="J672" s="205" t="str">
        <f t="shared" si="98"/>
        <v/>
      </c>
      <c r="K672" s="206">
        <v>0</v>
      </c>
      <c r="L672" s="202">
        <v>0</v>
      </c>
      <c r="M672" s="203" t="str">
        <f t="shared" si="99"/>
        <v/>
      </c>
      <c r="N672" s="204">
        <v>19</v>
      </c>
      <c r="O672" s="202">
        <v>2</v>
      </c>
      <c r="P672" s="203">
        <f t="shared" si="100"/>
        <v>0.10526315789473684</v>
      </c>
      <c r="Q672" s="203">
        <f t="shared" si="95"/>
        <v>-1</v>
      </c>
      <c r="R672" s="203">
        <f t="shared" si="95"/>
        <v>-1</v>
      </c>
      <c r="S672" s="205" t="str">
        <f t="shared" si="101"/>
        <v/>
      </c>
    </row>
    <row r="673" spans="1:19" ht="15" thickTop="1" thickBot="1" x14ac:dyDescent="0.3">
      <c r="A673" s="207" t="s">
        <v>361</v>
      </c>
      <c r="B673" s="207">
        <v>0</v>
      </c>
      <c r="C673" s="172">
        <v>0</v>
      </c>
      <c r="D673" s="200" t="str">
        <f t="shared" si="96"/>
        <v/>
      </c>
      <c r="E673" s="172">
        <v>19</v>
      </c>
      <c r="F673" s="172">
        <v>2</v>
      </c>
      <c r="G673" s="200">
        <f t="shared" si="97"/>
        <v>0.10526315789473684</v>
      </c>
      <c r="H673" s="200">
        <f t="shared" si="94"/>
        <v>-1</v>
      </c>
      <c r="I673" s="200">
        <f t="shared" si="94"/>
        <v>-1</v>
      </c>
      <c r="J673" s="200" t="str">
        <f t="shared" si="98"/>
        <v/>
      </c>
      <c r="K673" s="172">
        <v>0</v>
      </c>
      <c r="L673" s="172">
        <v>0</v>
      </c>
      <c r="M673" s="200" t="str">
        <f t="shared" si="99"/>
        <v/>
      </c>
      <c r="N673" s="172">
        <v>19</v>
      </c>
      <c r="O673" s="172">
        <v>2</v>
      </c>
      <c r="P673" s="200">
        <f t="shared" si="100"/>
        <v>0.10526315789473684</v>
      </c>
      <c r="Q673" s="200">
        <f t="shared" si="95"/>
        <v>-1</v>
      </c>
      <c r="R673" s="200">
        <f t="shared" si="95"/>
        <v>-1</v>
      </c>
      <c r="S673" s="200" t="str">
        <f t="shared" si="101"/>
        <v/>
      </c>
    </row>
    <row r="674" spans="1:19" ht="16.5" thickTop="1" thickBot="1" x14ac:dyDescent="0.3">
      <c r="A674" s="201" t="s">
        <v>543</v>
      </c>
      <c r="B674" s="284">
        <v>0</v>
      </c>
      <c r="C674" s="202">
        <v>0</v>
      </c>
      <c r="D674" s="203" t="str">
        <f t="shared" si="96"/>
        <v/>
      </c>
      <c r="E674" s="204">
        <v>0</v>
      </c>
      <c r="F674" s="202">
        <v>0</v>
      </c>
      <c r="G674" s="203" t="str">
        <f t="shared" si="97"/>
        <v/>
      </c>
      <c r="H674" s="203" t="str">
        <f t="shared" si="94"/>
        <v/>
      </c>
      <c r="I674" s="203" t="str">
        <f t="shared" si="94"/>
        <v/>
      </c>
      <c r="J674" s="205" t="str">
        <f t="shared" si="98"/>
        <v/>
      </c>
      <c r="K674" s="206">
        <v>0</v>
      </c>
      <c r="L674" s="202">
        <v>0</v>
      </c>
      <c r="M674" s="203" t="str">
        <f t="shared" si="99"/>
        <v/>
      </c>
      <c r="N674" s="204">
        <v>57</v>
      </c>
      <c r="O674" s="202">
        <v>37</v>
      </c>
      <c r="P674" s="203">
        <f t="shared" si="100"/>
        <v>0.64912280701754388</v>
      </c>
      <c r="Q674" s="203">
        <f t="shared" si="95"/>
        <v>-1</v>
      </c>
      <c r="R674" s="203">
        <f t="shared" si="95"/>
        <v>-1</v>
      </c>
      <c r="S674" s="205" t="str">
        <f t="shared" si="101"/>
        <v/>
      </c>
    </row>
    <row r="675" spans="1:19" ht="14.25" thickTop="1" x14ac:dyDescent="0.25">
      <c r="A675" s="207" t="s">
        <v>361</v>
      </c>
      <c r="B675" s="207">
        <v>0</v>
      </c>
      <c r="C675" s="172">
        <v>0</v>
      </c>
      <c r="D675" s="200" t="str">
        <f t="shared" si="96"/>
        <v/>
      </c>
      <c r="E675" s="172">
        <v>0</v>
      </c>
      <c r="F675" s="172">
        <v>0</v>
      </c>
      <c r="G675" s="200" t="str">
        <f t="shared" si="97"/>
        <v/>
      </c>
      <c r="H675" s="200" t="str">
        <f t="shared" si="94"/>
        <v/>
      </c>
      <c r="I675" s="200" t="str">
        <f t="shared" si="94"/>
        <v/>
      </c>
      <c r="J675" s="200" t="str">
        <f t="shared" si="98"/>
        <v/>
      </c>
      <c r="K675" s="172">
        <v>0</v>
      </c>
      <c r="L675" s="172">
        <v>0</v>
      </c>
      <c r="M675" s="200" t="str">
        <f t="shared" si="99"/>
        <v/>
      </c>
      <c r="N675" s="172">
        <v>19</v>
      </c>
      <c r="O675" s="172">
        <v>0</v>
      </c>
      <c r="P675" s="200">
        <f t="shared" si="100"/>
        <v>0</v>
      </c>
      <c r="Q675" s="200">
        <f t="shared" si="95"/>
        <v>-1</v>
      </c>
      <c r="R675" s="200" t="str">
        <f t="shared" si="95"/>
        <v/>
      </c>
      <c r="S675" s="200" t="str">
        <f t="shared" si="101"/>
        <v/>
      </c>
    </row>
    <row r="676" spans="1:19" ht="14.25" thickBot="1" x14ac:dyDescent="0.3">
      <c r="A676" s="207" t="s">
        <v>362</v>
      </c>
      <c r="B676" s="207">
        <v>0</v>
      </c>
      <c r="C676" s="172">
        <v>0</v>
      </c>
      <c r="D676" s="200" t="str">
        <f t="shared" si="96"/>
        <v/>
      </c>
      <c r="E676" s="172">
        <v>0</v>
      </c>
      <c r="F676" s="172">
        <v>0</v>
      </c>
      <c r="G676" s="200" t="str">
        <f t="shared" si="97"/>
        <v/>
      </c>
      <c r="H676" s="200" t="str">
        <f t="shared" si="94"/>
        <v/>
      </c>
      <c r="I676" s="200" t="str">
        <f t="shared" si="94"/>
        <v/>
      </c>
      <c r="J676" s="200" t="str">
        <f t="shared" si="98"/>
        <v/>
      </c>
      <c r="K676" s="172">
        <v>0</v>
      </c>
      <c r="L676" s="172">
        <v>0</v>
      </c>
      <c r="M676" s="200" t="str">
        <f t="shared" si="99"/>
        <v/>
      </c>
      <c r="N676" s="172">
        <v>38</v>
      </c>
      <c r="O676" s="172">
        <v>37</v>
      </c>
      <c r="P676" s="200">
        <f t="shared" si="100"/>
        <v>0.97368421052631582</v>
      </c>
      <c r="Q676" s="200">
        <f t="shared" si="95"/>
        <v>-1</v>
      </c>
      <c r="R676" s="200">
        <f t="shared" si="95"/>
        <v>-1</v>
      </c>
      <c r="S676" s="200" t="str">
        <f t="shared" si="101"/>
        <v/>
      </c>
    </row>
    <row r="677" spans="1:19" ht="16.5" thickTop="1" thickBot="1" x14ac:dyDescent="0.3">
      <c r="A677" s="201" t="s">
        <v>419</v>
      </c>
      <c r="B677" s="284">
        <v>0</v>
      </c>
      <c r="C677" s="202">
        <v>0</v>
      </c>
      <c r="D677" s="203" t="str">
        <f t="shared" si="96"/>
        <v/>
      </c>
      <c r="E677" s="204">
        <v>48</v>
      </c>
      <c r="F677" s="202">
        <v>48</v>
      </c>
      <c r="G677" s="203">
        <f t="shared" si="97"/>
        <v>1</v>
      </c>
      <c r="H677" s="203">
        <f t="shared" si="94"/>
        <v>-1</v>
      </c>
      <c r="I677" s="203">
        <f t="shared" si="94"/>
        <v>-1</v>
      </c>
      <c r="J677" s="205" t="str">
        <f t="shared" si="98"/>
        <v/>
      </c>
      <c r="K677" s="206">
        <v>0</v>
      </c>
      <c r="L677" s="202">
        <v>0</v>
      </c>
      <c r="M677" s="203" t="str">
        <f t="shared" si="99"/>
        <v/>
      </c>
      <c r="N677" s="204">
        <v>192</v>
      </c>
      <c r="O677" s="202">
        <v>95</v>
      </c>
      <c r="P677" s="203">
        <f t="shared" si="100"/>
        <v>0.49479166666666669</v>
      </c>
      <c r="Q677" s="203">
        <f t="shared" si="95"/>
        <v>-1</v>
      </c>
      <c r="R677" s="203">
        <f t="shared" si="95"/>
        <v>-1</v>
      </c>
      <c r="S677" s="205" t="str">
        <f t="shared" si="101"/>
        <v/>
      </c>
    </row>
    <row r="678" spans="1:19" ht="15" thickTop="1" thickBot="1" x14ac:dyDescent="0.3">
      <c r="A678" s="207" t="s">
        <v>360</v>
      </c>
      <c r="B678" s="207">
        <v>0</v>
      </c>
      <c r="C678" s="172">
        <v>0</v>
      </c>
      <c r="D678" s="200" t="str">
        <f t="shared" si="96"/>
        <v/>
      </c>
      <c r="E678" s="172">
        <v>48</v>
      </c>
      <c r="F678" s="172">
        <v>48</v>
      </c>
      <c r="G678" s="200">
        <f t="shared" si="97"/>
        <v>1</v>
      </c>
      <c r="H678" s="200">
        <f t="shared" si="94"/>
        <v>-1</v>
      </c>
      <c r="I678" s="200">
        <f t="shared" si="94"/>
        <v>-1</v>
      </c>
      <c r="J678" s="200" t="str">
        <f t="shared" si="98"/>
        <v/>
      </c>
      <c r="K678" s="172">
        <v>0</v>
      </c>
      <c r="L678" s="172">
        <v>0</v>
      </c>
      <c r="M678" s="200" t="str">
        <f t="shared" si="99"/>
        <v/>
      </c>
      <c r="N678" s="172">
        <v>192</v>
      </c>
      <c r="O678" s="172">
        <v>95</v>
      </c>
      <c r="P678" s="200">
        <f t="shared" si="100"/>
        <v>0.49479166666666669</v>
      </c>
      <c r="Q678" s="200">
        <f t="shared" si="95"/>
        <v>-1</v>
      </c>
      <c r="R678" s="200">
        <f t="shared" si="95"/>
        <v>-1</v>
      </c>
      <c r="S678" s="200" t="str">
        <f t="shared" si="101"/>
        <v/>
      </c>
    </row>
    <row r="679" spans="1:19" ht="16.5" thickTop="1" thickBot="1" x14ac:dyDescent="0.3">
      <c r="A679" s="201" t="s">
        <v>515</v>
      </c>
      <c r="B679" s="284">
        <v>0</v>
      </c>
      <c r="C679" s="202">
        <v>0</v>
      </c>
      <c r="D679" s="203" t="str">
        <f t="shared" si="96"/>
        <v/>
      </c>
      <c r="E679" s="204">
        <v>0</v>
      </c>
      <c r="F679" s="202">
        <v>0</v>
      </c>
      <c r="G679" s="203" t="str">
        <f t="shared" si="97"/>
        <v/>
      </c>
      <c r="H679" s="203" t="str">
        <f t="shared" si="94"/>
        <v/>
      </c>
      <c r="I679" s="203" t="str">
        <f t="shared" si="94"/>
        <v/>
      </c>
      <c r="J679" s="205" t="str">
        <f t="shared" si="98"/>
        <v/>
      </c>
      <c r="K679" s="206">
        <v>5</v>
      </c>
      <c r="L679" s="202">
        <v>5</v>
      </c>
      <c r="M679" s="203">
        <f t="shared" si="99"/>
        <v>1</v>
      </c>
      <c r="N679" s="204">
        <v>42</v>
      </c>
      <c r="O679" s="202">
        <v>5</v>
      </c>
      <c r="P679" s="203">
        <f t="shared" si="100"/>
        <v>0.11904761904761904</v>
      </c>
      <c r="Q679" s="203">
        <f t="shared" si="95"/>
        <v>-0.88095238095238093</v>
      </c>
      <c r="R679" s="203">
        <f t="shared" si="95"/>
        <v>0</v>
      </c>
      <c r="S679" s="205">
        <f t="shared" si="101"/>
        <v>0.88095238095238093</v>
      </c>
    </row>
    <row r="680" spans="1:19" ht="14.25" thickTop="1" x14ac:dyDescent="0.25">
      <c r="A680" s="207" t="s">
        <v>361</v>
      </c>
      <c r="B680" s="207">
        <v>0</v>
      </c>
      <c r="C680" s="172">
        <v>0</v>
      </c>
      <c r="D680" s="200" t="str">
        <f t="shared" si="96"/>
        <v/>
      </c>
      <c r="E680" s="172">
        <v>0</v>
      </c>
      <c r="F680" s="172">
        <v>0</v>
      </c>
      <c r="G680" s="200" t="str">
        <f t="shared" si="97"/>
        <v/>
      </c>
      <c r="H680" s="200" t="str">
        <f t="shared" si="94"/>
        <v/>
      </c>
      <c r="I680" s="200" t="str">
        <f t="shared" si="94"/>
        <v/>
      </c>
      <c r="J680" s="200" t="str">
        <f t="shared" si="98"/>
        <v/>
      </c>
      <c r="K680" s="172">
        <v>5</v>
      </c>
      <c r="L680" s="172">
        <v>5</v>
      </c>
      <c r="M680" s="200">
        <f t="shared" si="99"/>
        <v>1</v>
      </c>
      <c r="N680" s="172">
        <v>23</v>
      </c>
      <c r="O680" s="172">
        <v>4</v>
      </c>
      <c r="P680" s="200">
        <f t="shared" si="100"/>
        <v>0.17391304347826086</v>
      </c>
      <c r="Q680" s="200">
        <f t="shared" si="95"/>
        <v>-0.78260869565217395</v>
      </c>
      <c r="R680" s="200">
        <f t="shared" si="95"/>
        <v>0.25</v>
      </c>
      <c r="S680" s="200">
        <f t="shared" si="101"/>
        <v>0.82608695652173914</v>
      </c>
    </row>
    <row r="681" spans="1:19" ht="14.25" thickBot="1" x14ac:dyDescent="0.3">
      <c r="A681" s="207" t="s">
        <v>362</v>
      </c>
      <c r="B681" s="207">
        <v>0</v>
      </c>
      <c r="C681" s="172">
        <v>0</v>
      </c>
      <c r="D681" s="200" t="str">
        <f t="shared" si="96"/>
        <v/>
      </c>
      <c r="E681" s="172">
        <v>0</v>
      </c>
      <c r="F681" s="172">
        <v>0</v>
      </c>
      <c r="G681" s="200" t="str">
        <f t="shared" si="97"/>
        <v/>
      </c>
      <c r="H681" s="200" t="str">
        <f t="shared" si="94"/>
        <v/>
      </c>
      <c r="I681" s="200" t="str">
        <f t="shared" si="94"/>
        <v/>
      </c>
      <c r="J681" s="200" t="str">
        <f t="shared" si="98"/>
        <v/>
      </c>
      <c r="K681" s="172">
        <v>0</v>
      </c>
      <c r="L681" s="172">
        <v>0</v>
      </c>
      <c r="M681" s="200" t="str">
        <f t="shared" si="99"/>
        <v/>
      </c>
      <c r="N681" s="172">
        <v>19</v>
      </c>
      <c r="O681" s="172">
        <v>1</v>
      </c>
      <c r="P681" s="200">
        <f t="shared" si="100"/>
        <v>5.2631578947368418E-2</v>
      </c>
      <c r="Q681" s="200">
        <f t="shared" si="95"/>
        <v>-1</v>
      </c>
      <c r="R681" s="200">
        <f t="shared" si="95"/>
        <v>-1</v>
      </c>
      <c r="S681" s="200" t="str">
        <f t="shared" si="101"/>
        <v/>
      </c>
    </row>
    <row r="682" spans="1:19" ht="16.5" thickTop="1" thickBot="1" x14ac:dyDescent="0.3">
      <c r="A682" s="201" t="s">
        <v>544</v>
      </c>
      <c r="B682" s="284">
        <v>0</v>
      </c>
      <c r="C682" s="202">
        <v>0</v>
      </c>
      <c r="D682" s="203" t="str">
        <f t="shared" si="96"/>
        <v/>
      </c>
      <c r="E682" s="204">
        <v>0</v>
      </c>
      <c r="F682" s="202">
        <v>0</v>
      </c>
      <c r="G682" s="203" t="str">
        <f t="shared" si="97"/>
        <v/>
      </c>
      <c r="H682" s="203" t="str">
        <f t="shared" si="94"/>
        <v/>
      </c>
      <c r="I682" s="203" t="str">
        <f t="shared" si="94"/>
        <v/>
      </c>
      <c r="J682" s="205" t="str">
        <f t="shared" si="98"/>
        <v/>
      </c>
      <c r="K682" s="206">
        <v>0</v>
      </c>
      <c r="L682" s="202">
        <v>0</v>
      </c>
      <c r="M682" s="203" t="str">
        <f t="shared" si="99"/>
        <v/>
      </c>
      <c r="N682" s="204">
        <v>1302</v>
      </c>
      <c r="O682" s="202">
        <v>772</v>
      </c>
      <c r="P682" s="203">
        <f t="shared" si="100"/>
        <v>0.5929339477726574</v>
      </c>
      <c r="Q682" s="203">
        <f t="shared" si="95"/>
        <v>-1</v>
      </c>
      <c r="R682" s="203">
        <f t="shared" si="95"/>
        <v>-1</v>
      </c>
      <c r="S682" s="205" t="str">
        <f t="shared" si="101"/>
        <v/>
      </c>
    </row>
    <row r="683" spans="1:19" ht="15" thickTop="1" thickBot="1" x14ac:dyDescent="0.3">
      <c r="A683" s="207" t="s">
        <v>360</v>
      </c>
      <c r="B683" s="207">
        <v>0</v>
      </c>
      <c r="C683" s="172">
        <v>0</v>
      </c>
      <c r="D683" s="200" t="str">
        <f t="shared" si="96"/>
        <v/>
      </c>
      <c r="E683" s="172">
        <v>0</v>
      </c>
      <c r="F683" s="172">
        <v>0</v>
      </c>
      <c r="G683" s="200" t="str">
        <f t="shared" si="97"/>
        <v/>
      </c>
      <c r="H683" s="200" t="str">
        <f t="shared" si="94"/>
        <v/>
      </c>
      <c r="I683" s="200" t="str">
        <f t="shared" si="94"/>
        <v/>
      </c>
      <c r="J683" s="200" t="str">
        <f t="shared" si="98"/>
        <v/>
      </c>
      <c r="K683" s="172">
        <v>0</v>
      </c>
      <c r="L683" s="172">
        <v>0</v>
      </c>
      <c r="M683" s="200" t="str">
        <f t="shared" si="99"/>
        <v/>
      </c>
      <c r="N683" s="172">
        <v>1302</v>
      </c>
      <c r="O683" s="172">
        <v>772</v>
      </c>
      <c r="P683" s="200">
        <f t="shared" si="100"/>
        <v>0.5929339477726574</v>
      </c>
      <c r="Q683" s="200">
        <f t="shared" si="95"/>
        <v>-1</v>
      </c>
      <c r="R683" s="200">
        <f t="shared" si="95"/>
        <v>-1</v>
      </c>
      <c r="S683" s="200" t="str">
        <f t="shared" si="101"/>
        <v/>
      </c>
    </row>
    <row r="684" spans="1:19" ht="16.5" thickTop="1" thickBot="1" x14ac:dyDescent="0.3">
      <c r="A684" s="201" t="s">
        <v>516</v>
      </c>
      <c r="B684" s="284">
        <v>0</v>
      </c>
      <c r="C684" s="202">
        <v>0</v>
      </c>
      <c r="D684" s="203" t="str">
        <f t="shared" si="96"/>
        <v/>
      </c>
      <c r="E684" s="204">
        <v>0</v>
      </c>
      <c r="F684" s="202">
        <v>0</v>
      </c>
      <c r="G684" s="203" t="str">
        <f t="shared" si="97"/>
        <v/>
      </c>
      <c r="H684" s="203" t="str">
        <f t="shared" ref="H684:I705" si="102">IFERROR(B684/E684-1,"")</f>
        <v/>
      </c>
      <c r="I684" s="203" t="str">
        <f t="shared" si="102"/>
        <v/>
      </c>
      <c r="J684" s="205" t="str">
        <f t="shared" si="98"/>
        <v/>
      </c>
      <c r="K684" s="206">
        <v>19</v>
      </c>
      <c r="L684" s="202">
        <v>12</v>
      </c>
      <c r="M684" s="203">
        <f t="shared" si="99"/>
        <v>0.63157894736842102</v>
      </c>
      <c r="N684" s="204">
        <v>0</v>
      </c>
      <c r="O684" s="202">
        <v>0</v>
      </c>
      <c r="P684" s="203" t="str">
        <f t="shared" si="100"/>
        <v/>
      </c>
      <c r="Q684" s="203" t="str">
        <f t="shared" ref="Q684:R705" si="103">IFERROR(K684/N684-1,"")</f>
        <v/>
      </c>
      <c r="R684" s="203" t="str">
        <f t="shared" si="103"/>
        <v/>
      </c>
      <c r="S684" s="205" t="str">
        <f t="shared" si="101"/>
        <v/>
      </c>
    </row>
    <row r="685" spans="1:19" ht="15" thickTop="1" thickBot="1" x14ac:dyDescent="0.3">
      <c r="A685" s="207" t="s">
        <v>361</v>
      </c>
      <c r="B685" s="207">
        <v>0</v>
      </c>
      <c r="C685" s="172">
        <v>0</v>
      </c>
      <c r="D685" s="200" t="str">
        <f t="shared" si="96"/>
        <v/>
      </c>
      <c r="E685" s="172">
        <v>0</v>
      </c>
      <c r="F685" s="172">
        <v>0</v>
      </c>
      <c r="G685" s="200" t="str">
        <f t="shared" si="97"/>
        <v/>
      </c>
      <c r="H685" s="200" t="str">
        <f t="shared" si="102"/>
        <v/>
      </c>
      <c r="I685" s="200" t="str">
        <f t="shared" si="102"/>
        <v/>
      </c>
      <c r="J685" s="200" t="str">
        <f t="shared" si="98"/>
        <v/>
      </c>
      <c r="K685" s="172">
        <v>19</v>
      </c>
      <c r="L685" s="172">
        <v>12</v>
      </c>
      <c r="M685" s="200">
        <f t="shared" si="99"/>
        <v>0.63157894736842102</v>
      </c>
      <c r="N685" s="172">
        <v>0</v>
      </c>
      <c r="O685" s="172">
        <v>0</v>
      </c>
      <c r="P685" s="200" t="str">
        <f t="shared" si="100"/>
        <v/>
      </c>
      <c r="Q685" s="200" t="str">
        <f t="shared" si="103"/>
        <v/>
      </c>
      <c r="R685" s="200" t="str">
        <f t="shared" si="103"/>
        <v/>
      </c>
      <c r="S685" s="200" t="str">
        <f t="shared" si="101"/>
        <v/>
      </c>
    </row>
    <row r="686" spans="1:19" ht="16.5" thickTop="1" thickBot="1" x14ac:dyDescent="0.3">
      <c r="A686" s="201" t="s">
        <v>488</v>
      </c>
      <c r="B686" s="284">
        <v>0</v>
      </c>
      <c r="C686" s="202">
        <v>0</v>
      </c>
      <c r="D686" s="203" t="str">
        <f t="shared" si="96"/>
        <v/>
      </c>
      <c r="E686" s="204">
        <v>0</v>
      </c>
      <c r="F686" s="202">
        <v>0</v>
      </c>
      <c r="G686" s="203" t="str">
        <f t="shared" si="97"/>
        <v/>
      </c>
      <c r="H686" s="203" t="str">
        <f t="shared" si="102"/>
        <v/>
      </c>
      <c r="I686" s="203" t="str">
        <f t="shared" si="102"/>
        <v/>
      </c>
      <c r="J686" s="205" t="str">
        <f t="shared" si="98"/>
        <v/>
      </c>
      <c r="K686" s="206">
        <v>38</v>
      </c>
      <c r="L686" s="202">
        <v>0</v>
      </c>
      <c r="M686" s="203">
        <f t="shared" si="99"/>
        <v>0</v>
      </c>
      <c r="N686" s="204">
        <v>0</v>
      </c>
      <c r="O686" s="202">
        <v>0</v>
      </c>
      <c r="P686" s="203" t="str">
        <f t="shared" si="100"/>
        <v/>
      </c>
      <c r="Q686" s="203" t="str">
        <f t="shared" si="103"/>
        <v/>
      </c>
      <c r="R686" s="203" t="str">
        <f t="shared" si="103"/>
        <v/>
      </c>
      <c r="S686" s="205" t="str">
        <f t="shared" si="101"/>
        <v/>
      </c>
    </row>
    <row r="687" spans="1:19" ht="15" thickTop="1" thickBot="1" x14ac:dyDescent="0.3">
      <c r="A687" s="207" t="s">
        <v>362</v>
      </c>
      <c r="B687" s="207">
        <v>0</v>
      </c>
      <c r="C687" s="172">
        <v>0</v>
      </c>
      <c r="D687" s="200" t="str">
        <f t="shared" si="96"/>
        <v/>
      </c>
      <c r="E687" s="172">
        <v>0</v>
      </c>
      <c r="F687" s="172">
        <v>0</v>
      </c>
      <c r="G687" s="200" t="str">
        <f t="shared" si="97"/>
        <v/>
      </c>
      <c r="H687" s="200" t="str">
        <f t="shared" si="102"/>
        <v/>
      </c>
      <c r="I687" s="200" t="str">
        <f t="shared" si="102"/>
        <v/>
      </c>
      <c r="J687" s="200" t="str">
        <f t="shared" si="98"/>
        <v/>
      </c>
      <c r="K687" s="172">
        <v>38</v>
      </c>
      <c r="L687" s="172">
        <v>0</v>
      </c>
      <c r="M687" s="200">
        <f t="shared" si="99"/>
        <v>0</v>
      </c>
      <c r="N687" s="172">
        <v>0</v>
      </c>
      <c r="O687" s="172">
        <v>0</v>
      </c>
      <c r="P687" s="200" t="str">
        <f t="shared" si="100"/>
        <v/>
      </c>
      <c r="Q687" s="200" t="str">
        <f t="shared" si="103"/>
        <v/>
      </c>
      <c r="R687" s="200" t="str">
        <f t="shared" si="103"/>
        <v/>
      </c>
      <c r="S687" s="200" t="str">
        <f t="shared" si="101"/>
        <v/>
      </c>
    </row>
    <row r="688" spans="1:19" ht="16.5" thickTop="1" thickBot="1" x14ac:dyDescent="0.3">
      <c r="A688" s="201" t="s">
        <v>397</v>
      </c>
      <c r="B688" s="284">
        <v>0</v>
      </c>
      <c r="C688" s="202">
        <v>0</v>
      </c>
      <c r="D688" s="203" t="str">
        <f t="shared" si="96"/>
        <v/>
      </c>
      <c r="E688" s="204">
        <v>38</v>
      </c>
      <c r="F688" s="202">
        <v>15</v>
      </c>
      <c r="G688" s="203">
        <f t="shared" si="97"/>
        <v>0.39473684210526316</v>
      </c>
      <c r="H688" s="203">
        <f t="shared" si="102"/>
        <v>-1</v>
      </c>
      <c r="I688" s="203">
        <f t="shared" si="102"/>
        <v>-1</v>
      </c>
      <c r="J688" s="205" t="str">
        <f t="shared" si="98"/>
        <v/>
      </c>
      <c r="K688" s="206">
        <v>19</v>
      </c>
      <c r="L688" s="202">
        <v>3</v>
      </c>
      <c r="M688" s="203">
        <f t="shared" si="99"/>
        <v>0.15789473684210525</v>
      </c>
      <c r="N688" s="204">
        <v>57</v>
      </c>
      <c r="O688" s="202">
        <v>17</v>
      </c>
      <c r="P688" s="203">
        <f t="shared" si="100"/>
        <v>0.2982456140350877</v>
      </c>
      <c r="Q688" s="203">
        <f t="shared" si="103"/>
        <v>-0.66666666666666674</v>
      </c>
      <c r="R688" s="203">
        <f t="shared" si="103"/>
        <v>-0.82352941176470584</v>
      </c>
      <c r="S688" s="205">
        <f t="shared" si="101"/>
        <v>-0.14035087719298245</v>
      </c>
    </row>
    <row r="689" spans="1:19" ht="15" thickTop="1" thickBot="1" x14ac:dyDescent="0.3">
      <c r="A689" s="207" t="s">
        <v>361</v>
      </c>
      <c r="B689" s="207">
        <v>0</v>
      </c>
      <c r="C689" s="172">
        <v>0</v>
      </c>
      <c r="D689" s="200" t="str">
        <f t="shared" si="96"/>
        <v/>
      </c>
      <c r="E689" s="172">
        <v>38</v>
      </c>
      <c r="F689" s="172">
        <v>15</v>
      </c>
      <c r="G689" s="200">
        <f t="shared" si="97"/>
        <v>0.39473684210526316</v>
      </c>
      <c r="H689" s="200">
        <f t="shared" si="102"/>
        <v>-1</v>
      </c>
      <c r="I689" s="200">
        <f t="shared" si="102"/>
        <v>-1</v>
      </c>
      <c r="J689" s="200" t="str">
        <f t="shared" si="98"/>
        <v/>
      </c>
      <c r="K689" s="172">
        <v>19</v>
      </c>
      <c r="L689" s="172">
        <v>3</v>
      </c>
      <c r="M689" s="200">
        <f t="shared" si="99"/>
        <v>0.15789473684210525</v>
      </c>
      <c r="N689" s="172">
        <v>57</v>
      </c>
      <c r="O689" s="172">
        <v>17</v>
      </c>
      <c r="P689" s="200">
        <f t="shared" si="100"/>
        <v>0.2982456140350877</v>
      </c>
      <c r="Q689" s="200">
        <f t="shared" si="103"/>
        <v>-0.66666666666666674</v>
      </c>
      <c r="R689" s="200">
        <f t="shared" si="103"/>
        <v>-0.82352941176470584</v>
      </c>
      <c r="S689" s="200">
        <f t="shared" si="101"/>
        <v>-0.14035087719298245</v>
      </c>
    </row>
    <row r="690" spans="1:19" ht="16.5" thickTop="1" thickBot="1" x14ac:dyDescent="0.3">
      <c r="A690" s="201" t="s">
        <v>432</v>
      </c>
      <c r="B690" s="284">
        <v>0</v>
      </c>
      <c r="C690" s="202">
        <v>0</v>
      </c>
      <c r="D690" s="203" t="str">
        <f t="shared" si="96"/>
        <v/>
      </c>
      <c r="E690" s="204">
        <v>2</v>
      </c>
      <c r="F690" s="202">
        <v>2</v>
      </c>
      <c r="G690" s="203">
        <f t="shared" si="97"/>
        <v>1</v>
      </c>
      <c r="H690" s="203">
        <f t="shared" si="102"/>
        <v>-1</v>
      </c>
      <c r="I690" s="203">
        <f t="shared" si="102"/>
        <v>-1</v>
      </c>
      <c r="J690" s="205" t="str">
        <f t="shared" si="98"/>
        <v/>
      </c>
      <c r="K690" s="206">
        <v>0</v>
      </c>
      <c r="L690" s="202">
        <v>0</v>
      </c>
      <c r="M690" s="203" t="str">
        <f t="shared" si="99"/>
        <v/>
      </c>
      <c r="N690" s="204">
        <v>2</v>
      </c>
      <c r="O690" s="202">
        <v>2</v>
      </c>
      <c r="P690" s="203">
        <f t="shared" si="100"/>
        <v>1</v>
      </c>
      <c r="Q690" s="203">
        <f t="shared" si="103"/>
        <v>-1</v>
      </c>
      <c r="R690" s="203">
        <f t="shared" si="103"/>
        <v>-1</v>
      </c>
      <c r="S690" s="205" t="str">
        <f t="shared" si="101"/>
        <v/>
      </c>
    </row>
    <row r="691" spans="1:19" ht="15" thickTop="1" thickBot="1" x14ac:dyDescent="0.3">
      <c r="A691" s="207" t="s">
        <v>361</v>
      </c>
      <c r="B691" s="207">
        <v>0</v>
      </c>
      <c r="C691" s="172">
        <v>0</v>
      </c>
      <c r="D691" s="200" t="str">
        <f t="shared" si="96"/>
        <v/>
      </c>
      <c r="E691" s="172">
        <v>2</v>
      </c>
      <c r="F691" s="172">
        <v>2</v>
      </c>
      <c r="G691" s="200">
        <f t="shared" si="97"/>
        <v>1</v>
      </c>
      <c r="H691" s="200">
        <f t="shared" si="102"/>
        <v>-1</v>
      </c>
      <c r="I691" s="200">
        <f t="shared" si="102"/>
        <v>-1</v>
      </c>
      <c r="J691" s="200" t="str">
        <f t="shared" si="98"/>
        <v/>
      </c>
      <c r="K691" s="172">
        <v>0</v>
      </c>
      <c r="L691" s="172">
        <v>0</v>
      </c>
      <c r="M691" s="200" t="str">
        <f t="shared" si="99"/>
        <v/>
      </c>
      <c r="N691" s="172">
        <v>2</v>
      </c>
      <c r="O691" s="172">
        <v>2</v>
      </c>
      <c r="P691" s="200">
        <f t="shared" si="100"/>
        <v>1</v>
      </c>
      <c r="Q691" s="200">
        <f t="shared" si="103"/>
        <v>-1</v>
      </c>
      <c r="R691" s="200">
        <f t="shared" si="103"/>
        <v>-1</v>
      </c>
      <c r="S691" s="200" t="str">
        <f t="shared" si="101"/>
        <v/>
      </c>
    </row>
    <row r="692" spans="1:19" ht="16.5" thickTop="1" thickBot="1" x14ac:dyDescent="0.3">
      <c r="A692" s="201" t="s">
        <v>394</v>
      </c>
      <c r="B692" s="284">
        <v>0</v>
      </c>
      <c r="C692" s="202">
        <v>0</v>
      </c>
      <c r="D692" s="203" t="str">
        <f t="shared" si="96"/>
        <v/>
      </c>
      <c r="E692" s="204">
        <v>720</v>
      </c>
      <c r="F692" s="202">
        <v>460</v>
      </c>
      <c r="G692" s="203">
        <f t="shared" si="97"/>
        <v>0.63888888888888884</v>
      </c>
      <c r="H692" s="203">
        <f t="shared" si="102"/>
        <v>-1</v>
      </c>
      <c r="I692" s="203">
        <f t="shared" si="102"/>
        <v>-1</v>
      </c>
      <c r="J692" s="205" t="str">
        <f t="shared" si="98"/>
        <v/>
      </c>
      <c r="K692" s="206">
        <v>5564</v>
      </c>
      <c r="L692" s="202">
        <v>3785</v>
      </c>
      <c r="M692" s="203">
        <f t="shared" si="99"/>
        <v>0.68026599568655644</v>
      </c>
      <c r="N692" s="204">
        <v>6170</v>
      </c>
      <c r="O692" s="202">
        <v>4050</v>
      </c>
      <c r="P692" s="203">
        <f t="shared" si="100"/>
        <v>0.65640194489465153</v>
      </c>
      <c r="Q692" s="203">
        <f t="shared" si="103"/>
        <v>-9.8217179902755247E-2</v>
      </c>
      <c r="R692" s="203">
        <f t="shared" si="103"/>
        <v>-6.5432098765432101E-2</v>
      </c>
      <c r="S692" s="205">
        <f t="shared" si="101"/>
        <v>2.3864050791904901E-2</v>
      </c>
    </row>
    <row r="693" spans="1:19" ht="15" thickTop="1" thickBot="1" x14ac:dyDescent="0.3">
      <c r="A693" s="207" t="s">
        <v>359</v>
      </c>
      <c r="B693" s="207">
        <v>0</v>
      </c>
      <c r="C693" s="172">
        <v>0</v>
      </c>
      <c r="D693" s="200" t="str">
        <f t="shared" si="96"/>
        <v/>
      </c>
      <c r="E693" s="172">
        <v>720</v>
      </c>
      <c r="F693" s="172">
        <v>460</v>
      </c>
      <c r="G693" s="200">
        <f t="shared" si="97"/>
        <v>0.63888888888888884</v>
      </c>
      <c r="H693" s="200">
        <f t="shared" si="102"/>
        <v>-1</v>
      </c>
      <c r="I693" s="200">
        <f t="shared" si="102"/>
        <v>-1</v>
      </c>
      <c r="J693" s="200" t="str">
        <f t="shared" si="98"/>
        <v/>
      </c>
      <c r="K693" s="172">
        <v>5564</v>
      </c>
      <c r="L693" s="172">
        <v>3785</v>
      </c>
      <c r="M693" s="200">
        <f t="shared" si="99"/>
        <v>0.68026599568655644</v>
      </c>
      <c r="N693" s="172">
        <v>6170</v>
      </c>
      <c r="O693" s="172">
        <v>4050</v>
      </c>
      <c r="P693" s="200">
        <f t="shared" si="100"/>
        <v>0.65640194489465153</v>
      </c>
      <c r="Q693" s="200">
        <f t="shared" si="103"/>
        <v>-9.8217179902755247E-2</v>
      </c>
      <c r="R693" s="200">
        <f t="shared" si="103"/>
        <v>-6.5432098765432101E-2</v>
      </c>
      <c r="S693" s="200">
        <f t="shared" si="101"/>
        <v>2.3864050791904901E-2</v>
      </c>
    </row>
    <row r="694" spans="1:19" ht="16.5" thickTop="1" thickBot="1" x14ac:dyDescent="0.3">
      <c r="A694" s="201" t="s">
        <v>547</v>
      </c>
      <c r="B694" s="284">
        <v>0</v>
      </c>
      <c r="C694" s="202">
        <v>0</v>
      </c>
      <c r="D694" s="203" t="str">
        <f t="shared" si="96"/>
        <v/>
      </c>
      <c r="E694" s="204">
        <v>0</v>
      </c>
      <c r="F694" s="202">
        <v>0</v>
      </c>
      <c r="G694" s="203" t="str">
        <f t="shared" si="97"/>
        <v/>
      </c>
      <c r="H694" s="203" t="str">
        <f t="shared" si="102"/>
        <v/>
      </c>
      <c r="I694" s="203" t="str">
        <f t="shared" si="102"/>
        <v/>
      </c>
      <c r="J694" s="205" t="str">
        <f t="shared" si="98"/>
        <v/>
      </c>
      <c r="K694" s="206">
        <v>19</v>
      </c>
      <c r="L694" s="202">
        <v>1</v>
      </c>
      <c r="M694" s="203">
        <f t="shared" si="99"/>
        <v>5.2631578947368418E-2</v>
      </c>
      <c r="N694" s="204">
        <v>0</v>
      </c>
      <c r="O694" s="202">
        <v>0</v>
      </c>
      <c r="P694" s="203" t="str">
        <f t="shared" si="100"/>
        <v/>
      </c>
      <c r="Q694" s="203" t="str">
        <f t="shared" si="103"/>
        <v/>
      </c>
      <c r="R694" s="203" t="str">
        <f t="shared" si="103"/>
        <v/>
      </c>
      <c r="S694" s="205" t="str">
        <f t="shared" si="101"/>
        <v/>
      </c>
    </row>
    <row r="695" spans="1:19" ht="15" thickTop="1" thickBot="1" x14ac:dyDescent="0.3">
      <c r="A695" s="207" t="s">
        <v>361</v>
      </c>
      <c r="B695" s="207">
        <v>0</v>
      </c>
      <c r="C695" s="172">
        <v>0</v>
      </c>
      <c r="D695" s="200" t="str">
        <f t="shared" si="96"/>
        <v/>
      </c>
      <c r="E695" s="172">
        <v>0</v>
      </c>
      <c r="F695" s="172">
        <v>0</v>
      </c>
      <c r="G695" s="200" t="str">
        <f t="shared" si="97"/>
        <v/>
      </c>
      <c r="H695" s="200" t="str">
        <f t="shared" si="102"/>
        <v/>
      </c>
      <c r="I695" s="200" t="str">
        <f t="shared" si="102"/>
        <v/>
      </c>
      <c r="J695" s="200" t="str">
        <f t="shared" si="98"/>
        <v/>
      </c>
      <c r="K695" s="172">
        <v>19</v>
      </c>
      <c r="L695" s="172">
        <v>1</v>
      </c>
      <c r="M695" s="200">
        <f t="shared" si="99"/>
        <v>5.2631578947368418E-2</v>
      </c>
      <c r="N695" s="172">
        <v>0</v>
      </c>
      <c r="O695" s="172">
        <v>0</v>
      </c>
      <c r="P695" s="200" t="str">
        <f t="shared" si="100"/>
        <v/>
      </c>
      <c r="Q695" s="200" t="str">
        <f t="shared" si="103"/>
        <v/>
      </c>
      <c r="R695" s="200" t="str">
        <f t="shared" si="103"/>
        <v/>
      </c>
      <c r="S695" s="200" t="str">
        <f t="shared" si="101"/>
        <v/>
      </c>
    </row>
    <row r="696" spans="1:19" ht="16.5" thickTop="1" thickBot="1" x14ac:dyDescent="0.3">
      <c r="A696" s="201" t="s">
        <v>418</v>
      </c>
      <c r="B696" s="284">
        <v>0</v>
      </c>
      <c r="C696" s="202">
        <v>0</v>
      </c>
      <c r="D696" s="203" t="str">
        <f t="shared" si="96"/>
        <v/>
      </c>
      <c r="E696" s="204">
        <v>19</v>
      </c>
      <c r="F696" s="202">
        <v>3</v>
      </c>
      <c r="G696" s="203">
        <f t="shared" si="97"/>
        <v>0.15789473684210525</v>
      </c>
      <c r="H696" s="203">
        <f t="shared" si="102"/>
        <v>-1</v>
      </c>
      <c r="I696" s="203">
        <f t="shared" si="102"/>
        <v>-1</v>
      </c>
      <c r="J696" s="205" t="str">
        <f t="shared" si="98"/>
        <v/>
      </c>
      <c r="K696" s="206">
        <v>0</v>
      </c>
      <c r="L696" s="202">
        <v>0</v>
      </c>
      <c r="M696" s="203" t="str">
        <f t="shared" si="99"/>
        <v/>
      </c>
      <c r="N696" s="204">
        <v>152</v>
      </c>
      <c r="O696" s="202">
        <v>47</v>
      </c>
      <c r="P696" s="203">
        <f t="shared" si="100"/>
        <v>0.30921052631578949</v>
      </c>
      <c r="Q696" s="203">
        <f t="shared" si="103"/>
        <v>-1</v>
      </c>
      <c r="R696" s="203">
        <f t="shared" si="103"/>
        <v>-1</v>
      </c>
      <c r="S696" s="205" t="str">
        <f t="shared" si="101"/>
        <v/>
      </c>
    </row>
    <row r="697" spans="1:19" ht="14.25" thickTop="1" x14ac:dyDescent="0.25">
      <c r="A697" s="207" t="s">
        <v>361</v>
      </c>
      <c r="B697" s="207">
        <v>0</v>
      </c>
      <c r="C697" s="172">
        <v>0</v>
      </c>
      <c r="D697" s="200" t="str">
        <f t="shared" si="96"/>
        <v/>
      </c>
      <c r="E697" s="172">
        <v>0</v>
      </c>
      <c r="F697" s="172">
        <v>0</v>
      </c>
      <c r="G697" s="200" t="str">
        <f t="shared" si="97"/>
        <v/>
      </c>
      <c r="H697" s="200" t="str">
        <f t="shared" si="102"/>
        <v/>
      </c>
      <c r="I697" s="200" t="str">
        <f t="shared" si="102"/>
        <v/>
      </c>
      <c r="J697" s="200" t="str">
        <f t="shared" si="98"/>
        <v/>
      </c>
      <c r="K697" s="172">
        <v>0</v>
      </c>
      <c r="L697" s="172">
        <v>0</v>
      </c>
      <c r="M697" s="200" t="str">
        <f t="shared" si="99"/>
        <v/>
      </c>
      <c r="N697" s="172">
        <v>19</v>
      </c>
      <c r="O697" s="172">
        <v>9</v>
      </c>
      <c r="P697" s="200">
        <f t="shared" si="100"/>
        <v>0.47368421052631576</v>
      </c>
      <c r="Q697" s="200">
        <f t="shared" si="103"/>
        <v>-1</v>
      </c>
      <c r="R697" s="200">
        <f t="shared" si="103"/>
        <v>-1</v>
      </c>
      <c r="S697" s="200" t="str">
        <f t="shared" si="101"/>
        <v/>
      </c>
    </row>
    <row r="698" spans="1:19" ht="14.25" thickBot="1" x14ac:dyDescent="0.3">
      <c r="A698" s="207" t="s">
        <v>362</v>
      </c>
      <c r="B698" s="207">
        <v>0</v>
      </c>
      <c r="C698" s="172">
        <v>0</v>
      </c>
      <c r="D698" s="200" t="str">
        <f t="shared" si="96"/>
        <v/>
      </c>
      <c r="E698" s="172">
        <v>19</v>
      </c>
      <c r="F698" s="172">
        <v>3</v>
      </c>
      <c r="G698" s="200">
        <f t="shared" si="97"/>
        <v>0.15789473684210525</v>
      </c>
      <c r="H698" s="200">
        <f t="shared" si="102"/>
        <v>-1</v>
      </c>
      <c r="I698" s="200">
        <f t="shared" si="102"/>
        <v>-1</v>
      </c>
      <c r="J698" s="200" t="str">
        <f t="shared" si="98"/>
        <v/>
      </c>
      <c r="K698" s="172">
        <v>0</v>
      </c>
      <c r="L698" s="172">
        <v>0</v>
      </c>
      <c r="M698" s="200" t="str">
        <f t="shared" si="99"/>
        <v/>
      </c>
      <c r="N698" s="172">
        <v>133</v>
      </c>
      <c r="O698" s="172">
        <v>38</v>
      </c>
      <c r="P698" s="200">
        <f t="shared" si="100"/>
        <v>0.2857142857142857</v>
      </c>
      <c r="Q698" s="200">
        <f t="shared" si="103"/>
        <v>-1</v>
      </c>
      <c r="R698" s="200">
        <f t="shared" si="103"/>
        <v>-1</v>
      </c>
      <c r="S698" s="200" t="str">
        <f t="shared" si="101"/>
        <v/>
      </c>
    </row>
    <row r="699" spans="1:19" ht="16.5" thickTop="1" thickBot="1" x14ac:dyDescent="0.3">
      <c r="A699" s="201" t="s">
        <v>482</v>
      </c>
      <c r="B699" s="284">
        <v>0</v>
      </c>
      <c r="C699" s="202">
        <v>0</v>
      </c>
      <c r="D699" s="203" t="str">
        <f t="shared" si="96"/>
        <v/>
      </c>
      <c r="E699" s="204">
        <v>0</v>
      </c>
      <c r="F699" s="202">
        <v>0</v>
      </c>
      <c r="G699" s="203" t="str">
        <f t="shared" si="97"/>
        <v/>
      </c>
      <c r="H699" s="203" t="str">
        <f t="shared" si="102"/>
        <v/>
      </c>
      <c r="I699" s="203" t="str">
        <f t="shared" si="102"/>
        <v/>
      </c>
      <c r="J699" s="205" t="str">
        <f t="shared" si="98"/>
        <v/>
      </c>
      <c r="K699" s="206">
        <v>19</v>
      </c>
      <c r="L699" s="202">
        <v>2</v>
      </c>
      <c r="M699" s="203">
        <f t="shared" si="99"/>
        <v>0.10526315789473684</v>
      </c>
      <c r="N699" s="204">
        <v>0</v>
      </c>
      <c r="O699" s="202">
        <v>0</v>
      </c>
      <c r="P699" s="203" t="str">
        <f t="shared" si="100"/>
        <v/>
      </c>
      <c r="Q699" s="203" t="str">
        <f t="shared" si="103"/>
        <v/>
      </c>
      <c r="R699" s="203" t="str">
        <f t="shared" si="103"/>
        <v/>
      </c>
      <c r="S699" s="205" t="str">
        <f t="shared" si="101"/>
        <v/>
      </c>
    </row>
    <row r="700" spans="1:19" ht="15" thickTop="1" thickBot="1" x14ac:dyDescent="0.3">
      <c r="A700" s="207" t="s">
        <v>361</v>
      </c>
      <c r="B700" s="207">
        <v>0</v>
      </c>
      <c r="C700" s="172">
        <v>0</v>
      </c>
      <c r="D700" s="200" t="str">
        <f t="shared" si="96"/>
        <v/>
      </c>
      <c r="E700" s="172">
        <v>0</v>
      </c>
      <c r="F700" s="172">
        <v>0</v>
      </c>
      <c r="G700" s="200" t="str">
        <f t="shared" si="97"/>
        <v/>
      </c>
      <c r="H700" s="200" t="str">
        <f t="shared" si="102"/>
        <v/>
      </c>
      <c r="I700" s="200" t="str">
        <f t="shared" si="102"/>
        <v/>
      </c>
      <c r="J700" s="200" t="str">
        <f t="shared" si="98"/>
        <v/>
      </c>
      <c r="K700" s="172">
        <v>19</v>
      </c>
      <c r="L700" s="172">
        <v>2</v>
      </c>
      <c r="M700" s="200">
        <f t="shared" si="99"/>
        <v>0.10526315789473684</v>
      </c>
      <c r="N700" s="172">
        <v>0</v>
      </c>
      <c r="O700" s="172">
        <v>0</v>
      </c>
      <c r="P700" s="200" t="str">
        <f t="shared" si="100"/>
        <v/>
      </c>
      <c r="Q700" s="200" t="str">
        <f t="shared" si="103"/>
        <v/>
      </c>
      <c r="R700" s="200" t="str">
        <f t="shared" si="103"/>
        <v/>
      </c>
      <c r="S700" s="200" t="str">
        <f t="shared" si="101"/>
        <v/>
      </c>
    </row>
    <row r="701" spans="1:19" ht="16.5" thickTop="1" thickBot="1" x14ac:dyDescent="0.3">
      <c r="A701" s="201" t="s">
        <v>499</v>
      </c>
      <c r="B701" s="284">
        <v>0</v>
      </c>
      <c r="C701" s="202">
        <v>0</v>
      </c>
      <c r="D701" s="203" t="str">
        <f t="shared" si="96"/>
        <v/>
      </c>
      <c r="E701" s="204">
        <v>0</v>
      </c>
      <c r="F701" s="202">
        <v>0</v>
      </c>
      <c r="G701" s="203" t="str">
        <f t="shared" si="97"/>
        <v/>
      </c>
      <c r="H701" s="203" t="str">
        <f t="shared" si="102"/>
        <v/>
      </c>
      <c r="I701" s="203" t="str">
        <f t="shared" si="102"/>
        <v/>
      </c>
      <c r="J701" s="205" t="str">
        <f t="shared" si="98"/>
        <v/>
      </c>
      <c r="K701" s="206">
        <v>168</v>
      </c>
      <c r="L701" s="202">
        <v>93</v>
      </c>
      <c r="M701" s="203">
        <f t="shared" si="99"/>
        <v>0.5535714285714286</v>
      </c>
      <c r="N701" s="204">
        <v>133</v>
      </c>
      <c r="O701" s="202">
        <v>73</v>
      </c>
      <c r="P701" s="203">
        <f t="shared" si="100"/>
        <v>0.54887218045112784</v>
      </c>
      <c r="Q701" s="203">
        <f t="shared" si="103"/>
        <v>0.26315789473684204</v>
      </c>
      <c r="R701" s="203">
        <f t="shared" si="103"/>
        <v>0.27397260273972601</v>
      </c>
      <c r="S701" s="205">
        <f t="shared" si="101"/>
        <v>4.6992481203007586E-3</v>
      </c>
    </row>
    <row r="702" spans="1:19" ht="14.25" thickTop="1" x14ac:dyDescent="0.25">
      <c r="A702" s="207" t="s">
        <v>361</v>
      </c>
      <c r="B702" s="207">
        <v>0</v>
      </c>
      <c r="C702" s="172">
        <v>0</v>
      </c>
      <c r="D702" s="200" t="str">
        <f t="shared" si="96"/>
        <v/>
      </c>
      <c r="E702" s="172">
        <v>0</v>
      </c>
      <c r="F702" s="172">
        <v>0</v>
      </c>
      <c r="G702" s="200" t="str">
        <f t="shared" si="97"/>
        <v/>
      </c>
      <c r="H702" s="200" t="str">
        <f t="shared" si="102"/>
        <v/>
      </c>
      <c r="I702" s="200" t="str">
        <f t="shared" si="102"/>
        <v/>
      </c>
      <c r="J702" s="200" t="str">
        <f t="shared" si="98"/>
        <v/>
      </c>
      <c r="K702" s="172">
        <v>168</v>
      </c>
      <c r="L702" s="172">
        <v>93</v>
      </c>
      <c r="M702" s="200">
        <f t="shared" si="99"/>
        <v>0.5535714285714286</v>
      </c>
      <c r="N702" s="172">
        <v>114</v>
      </c>
      <c r="O702" s="172">
        <v>62</v>
      </c>
      <c r="P702" s="200">
        <f t="shared" si="100"/>
        <v>0.54385964912280704</v>
      </c>
      <c r="Q702" s="200">
        <f t="shared" si="103"/>
        <v>0.47368421052631571</v>
      </c>
      <c r="R702" s="200">
        <f t="shared" si="103"/>
        <v>0.5</v>
      </c>
      <c r="S702" s="200">
        <f t="shared" si="101"/>
        <v>9.7117794486215603E-3</v>
      </c>
    </row>
    <row r="703" spans="1:19" ht="14.25" thickBot="1" x14ac:dyDescent="0.3">
      <c r="A703" s="207" t="s">
        <v>362</v>
      </c>
      <c r="B703" s="207">
        <v>0</v>
      </c>
      <c r="C703" s="172">
        <v>0</v>
      </c>
      <c r="D703" s="200" t="str">
        <f t="shared" si="96"/>
        <v/>
      </c>
      <c r="E703" s="172">
        <v>0</v>
      </c>
      <c r="F703" s="172">
        <v>0</v>
      </c>
      <c r="G703" s="200" t="str">
        <f t="shared" si="97"/>
        <v/>
      </c>
      <c r="H703" s="200" t="str">
        <f t="shared" si="102"/>
        <v/>
      </c>
      <c r="I703" s="200" t="str">
        <f t="shared" si="102"/>
        <v/>
      </c>
      <c r="J703" s="200" t="str">
        <f t="shared" si="98"/>
        <v/>
      </c>
      <c r="K703" s="172">
        <v>0</v>
      </c>
      <c r="L703" s="172">
        <v>0</v>
      </c>
      <c r="M703" s="200" t="str">
        <f t="shared" si="99"/>
        <v/>
      </c>
      <c r="N703" s="172">
        <v>19</v>
      </c>
      <c r="O703" s="172">
        <v>11</v>
      </c>
      <c r="P703" s="200">
        <f t="shared" si="100"/>
        <v>0.57894736842105265</v>
      </c>
      <c r="Q703" s="200">
        <f t="shared" si="103"/>
        <v>-1</v>
      </c>
      <c r="R703" s="200">
        <f t="shared" si="103"/>
        <v>-1</v>
      </c>
      <c r="S703" s="200" t="str">
        <f t="shared" si="101"/>
        <v/>
      </c>
    </row>
    <row r="704" spans="1:19" ht="16.5" thickTop="1" thickBot="1" x14ac:dyDescent="0.3">
      <c r="A704" s="201" t="s">
        <v>404</v>
      </c>
      <c r="B704" s="284">
        <v>0</v>
      </c>
      <c r="C704" s="202">
        <v>0</v>
      </c>
      <c r="D704" s="203" t="str">
        <f t="shared" si="96"/>
        <v/>
      </c>
      <c r="E704" s="204">
        <v>38</v>
      </c>
      <c r="F704" s="202">
        <v>9</v>
      </c>
      <c r="G704" s="203">
        <f t="shared" si="97"/>
        <v>0.23684210526315788</v>
      </c>
      <c r="H704" s="203">
        <f t="shared" si="102"/>
        <v>-1</v>
      </c>
      <c r="I704" s="203">
        <f t="shared" si="102"/>
        <v>-1</v>
      </c>
      <c r="J704" s="205" t="str">
        <f t="shared" si="98"/>
        <v/>
      </c>
      <c r="K704" s="206">
        <v>38</v>
      </c>
      <c r="L704" s="202">
        <v>0</v>
      </c>
      <c r="M704" s="203">
        <f t="shared" si="99"/>
        <v>0</v>
      </c>
      <c r="N704" s="204">
        <v>76</v>
      </c>
      <c r="O704" s="202">
        <v>14</v>
      </c>
      <c r="P704" s="203">
        <f t="shared" si="100"/>
        <v>0.18421052631578946</v>
      </c>
      <c r="Q704" s="203">
        <f t="shared" si="103"/>
        <v>-0.5</v>
      </c>
      <c r="R704" s="203">
        <f t="shared" si="103"/>
        <v>-1</v>
      </c>
      <c r="S704" s="205">
        <f t="shared" si="101"/>
        <v>-0.18421052631578946</v>
      </c>
    </row>
    <row r="705" spans="1:19" ht="15" thickTop="1" thickBot="1" x14ac:dyDescent="0.3">
      <c r="A705" s="208" t="s">
        <v>361</v>
      </c>
      <c r="B705" s="208">
        <v>0</v>
      </c>
      <c r="C705" s="209">
        <v>0</v>
      </c>
      <c r="D705" s="210" t="str">
        <f t="shared" si="96"/>
        <v/>
      </c>
      <c r="E705" s="209">
        <v>38</v>
      </c>
      <c r="F705" s="209">
        <v>9</v>
      </c>
      <c r="G705" s="210">
        <f t="shared" si="97"/>
        <v>0.23684210526315788</v>
      </c>
      <c r="H705" s="210">
        <f t="shared" si="102"/>
        <v>-1</v>
      </c>
      <c r="I705" s="210">
        <f t="shared" si="102"/>
        <v>-1</v>
      </c>
      <c r="J705" s="210" t="str">
        <f>IFERROR(D705-G705,"")</f>
        <v/>
      </c>
      <c r="K705" s="209">
        <v>38</v>
      </c>
      <c r="L705" s="209">
        <v>0</v>
      </c>
      <c r="M705" s="210">
        <f t="shared" si="99"/>
        <v>0</v>
      </c>
      <c r="N705" s="209">
        <v>76</v>
      </c>
      <c r="O705" s="209">
        <v>14</v>
      </c>
      <c r="P705" s="210">
        <f t="shared" si="100"/>
        <v>0.18421052631578946</v>
      </c>
      <c r="Q705" s="210">
        <f t="shared" si="103"/>
        <v>-0.5</v>
      </c>
      <c r="R705" s="210">
        <f t="shared" si="103"/>
        <v>-1</v>
      </c>
      <c r="S705" s="210">
        <f t="shared" si="101"/>
        <v>-0.18421052631578946</v>
      </c>
    </row>
    <row r="706" spans="1:19" ht="14.2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hyperlinks>
    <hyperlink ref="A1:B1" location="INDICE!A1" display="Volver al Indice" xr:uid="{C65EE26A-F35D-4FCF-B37A-C715A9BA8D7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A643-F385-46C1-AA0B-A7E02D5A315B}">
  <dimension ref="A1:T189"/>
  <sheetViews>
    <sheetView zoomScale="90" zoomScaleNormal="90" workbookViewId="0">
      <selection activeCell="G12" sqref="G12"/>
    </sheetView>
  </sheetViews>
  <sheetFormatPr baseColWidth="10" defaultRowHeight="15" x14ac:dyDescent="0.25"/>
  <cols>
    <col min="1" max="1" width="21.7109375" style="108" customWidth="1"/>
    <col min="2" max="2" width="12.140625" style="108" bestFit="1" customWidth="1"/>
    <col min="3" max="3" width="13.140625" style="108" customWidth="1"/>
    <col min="4" max="4" width="11.7109375" style="108" customWidth="1"/>
    <col min="5" max="6" width="11.140625" style="108" bestFit="1" customWidth="1"/>
    <col min="7" max="7" width="10.5703125" style="108" customWidth="1"/>
    <col min="8" max="9" width="13.7109375" style="108" bestFit="1" customWidth="1"/>
    <col min="10" max="10" width="11.28515625" style="108" bestFit="1" customWidth="1"/>
    <col min="11" max="11" width="12.42578125" style="108" bestFit="1" customWidth="1"/>
    <col min="12" max="12" width="12.7109375" style="108" bestFit="1" customWidth="1"/>
    <col min="13" max="13" width="11.140625" style="108" customWidth="1"/>
    <col min="14" max="14" width="12.7109375" style="108" bestFit="1" customWidth="1"/>
    <col min="15" max="15" width="11.42578125" style="108"/>
    <col min="16" max="16" width="11.140625" style="108" customWidth="1"/>
    <col min="17" max="18" width="14.28515625" style="108" bestFit="1" customWidth="1"/>
    <col min="19" max="19" width="9.85546875" style="108" bestFit="1" customWidth="1"/>
    <col min="20" max="20" width="11.42578125" style="108"/>
  </cols>
  <sheetData>
    <row r="1" spans="1:20" ht="16.5" thickBot="1" x14ac:dyDescent="0.3">
      <c r="A1" s="373" t="s">
        <v>25</v>
      </c>
      <c r="B1" s="374"/>
    </row>
    <row r="2" spans="1:20" ht="15.75" thickBot="1" x14ac:dyDescent="0.3"/>
    <row r="3" spans="1:20" ht="21" thickTop="1" x14ac:dyDescent="0.25">
      <c r="A3" s="387" t="s">
        <v>171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9"/>
      <c r="T3" s="173"/>
    </row>
    <row r="4" spans="1:20" ht="19.5" thickBot="1" x14ac:dyDescent="0.3">
      <c r="A4" s="378" t="s">
        <v>172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80"/>
      <c r="T4" s="173"/>
    </row>
    <row r="5" spans="1:20" ht="19.5" thickTop="1" thickBot="1" x14ac:dyDescent="0.3">
      <c r="A5" s="370" t="s">
        <v>173</v>
      </c>
      <c r="B5" s="355" t="s">
        <v>73</v>
      </c>
      <c r="C5" s="355"/>
      <c r="D5" s="355"/>
      <c r="E5" s="355"/>
      <c r="F5" s="355"/>
      <c r="G5" s="355"/>
      <c r="H5" s="355"/>
      <c r="I5" s="355"/>
      <c r="J5" s="356"/>
      <c r="K5" s="357" t="s">
        <v>74</v>
      </c>
      <c r="L5" s="355"/>
      <c r="M5" s="355"/>
      <c r="N5" s="355"/>
      <c r="O5" s="355"/>
      <c r="P5" s="355"/>
      <c r="Q5" s="355"/>
      <c r="R5" s="355"/>
      <c r="S5" s="356"/>
      <c r="T5" s="174"/>
    </row>
    <row r="6" spans="1:20" ht="16.5" x14ac:dyDescent="0.25">
      <c r="A6" s="371"/>
      <c r="B6" s="390">
        <v>43678</v>
      </c>
      <c r="C6" s="382"/>
      <c r="D6" s="383"/>
      <c r="E6" s="390">
        <v>43313</v>
      </c>
      <c r="F6" s="382"/>
      <c r="G6" s="383"/>
      <c r="H6" s="384" t="s">
        <v>75</v>
      </c>
      <c r="I6" s="385"/>
      <c r="J6" s="386"/>
      <c r="K6" s="391" t="s">
        <v>351</v>
      </c>
      <c r="L6" s="382"/>
      <c r="M6" s="392"/>
      <c r="N6" s="381" t="s">
        <v>352</v>
      </c>
      <c r="O6" s="382"/>
      <c r="P6" s="383"/>
      <c r="Q6" s="384" t="s">
        <v>75</v>
      </c>
      <c r="R6" s="385"/>
      <c r="S6" s="386"/>
      <c r="T6" s="168"/>
    </row>
    <row r="7" spans="1:20" ht="26.25" thickBot="1" x14ac:dyDescent="0.3">
      <c r="A7" s="371"/>
      <c r="B7" s="110" t="s">
        <v>50</v>
      </c>
      <c r="C7" s="111" t="s">
        <v>76</v>
      </c>
      <c r="D7" s="112" t="s">
        <v>77</v>
      </c>
      <c r="E7" s="113" t="s">
        <v>50</v>
      </c>
      <c r="F7" s="111" t="s">
        <v>76</v>
      </c>
      <c r="G7" s="112" t="s">
        <v>77</v>
      </c>
      <c r="H7" s="114" t="s">
        <v>78</v>
      </c>
      <c r="I7" s="114" t="s">
        <v>79</v>
      </c>
      <c r="J7" s="112" t="s">
        <v>77</v>
      </c>
      <c r="K7" s="115" t="s">
        <v>50</v>
      </c>
      <c r="L7" s="111" t="s">
        <v>76</v>
      </c>
      <c r="M7" s="116" t="s">
        <v>77</v>
      </c>
      <c r="N7" s="113" t="s">
        <v>50</v>
      </c>
      <c r="O7" s="117" t="s">
        <v>79</v>
      </c>
      <c r="P7" s="118" t="s">
        <v>77</v>
      </c>
      <c r="Q7" s="114" t="s">
        <v>78</v>
      </c>
      <c r="R7" s="114" t="s">
        <v>79</v>
      </c>
      <c r="S7" s="119" t="s">
        <v>77</v>
      </c>
    </row>
    <row r="8" spans="1:20" ht="18.75" thickTop="1" thickBot="1" x14ac:dyDescent="0.35">
      <c r="A8" s="221" t="s">
        <v>80</v>
      </c>
      <c r="B8" s="222">
        <v>1642390</v>
      </c>
      <c r="C8" s="223">
        <v>1383998</v>
      </c>
      <c r="D8" s="224">
        <f>IFERROR(C8/B8,"")</f>
        <v>0.84267317750351622</v>
      </c>
      <c r="E8" s="222">
        <v>1550035</v>
      </c>
      <c r="F8" s="223">
        <v>1328247</v>
      </c>
      <c r="G8" s="225">
        <f>IFERROR(F8/E8,"")</f>
        <v>0.85691419871164198</v>
      </c>
      <c r="H8" s="226">
        <f>IFERROR(B8/E8-1,"")</f>
        <v>5.9582525555874621E-2</v>
      </c>
      <c r="I8" s="226">
        <f>IFERROR(C8/F8-1,"")</f>
        <v>4.197336790521633E-2</v>
      </c>
      <c r="J8" s="270">
        <f>IFERROR(D8-G8,"")</f>
        <v>-1.4241021208125759E-2</v>
      </c>
      <c r="K8" s="227">
        <v>12742472</v>
      </c>
      <c r="L8" s="223">
        <v>10478581</v>
      </c>
      <c r="M8" s="225">
        <f>IFERROR(L8/K8,"")</f>
        <v>0.82233502259216262</v>
      </c>
      <c r="N8" s="222">
        <v>11850820</v>
      </c>
      <c r="O8" s="223">
        <v>9912782</v>
      </c>
      <c r="P8" s="225">
        <f>IFERROR(O8/N8,"")</f>
        <v>0.83646380588009939</v>
      </c>
      <c r="Q8" s="226">
        <f>IFERROR(K8/N8-1,"")</f>
        <v>7.5239688055341425E-2</v>
      </c>
      <c r="R8" s="226">
        <f>IFERROR(L8/O8-1,"")</f>
        <v>5.7077720462328285E-2</v>
      </c>
      <c r="S8" s="270">
        <f>IFERROR(M8-P8,"")</f>
        <v>-1.4128783287936764E-2</v>
      </c>
      <c r="T8" s="175"/>
    </row>
    <row r="9" spans="1:20" ht="18" thickTop="1" x14ac:dyDescent="0.3">
      <c r="A9" s="215" t="s">
        <v>388</v>
      </c>
      <c r="B9" s="216">
        <v>488151</v>
      </c>
      <c r="C9" s="217">
        <v>391822</v>
      </c>
      <c r="D9" s="218">
        <f t="shared" ref="D9:D84" si="0">IFERROR(C9/B9,"")</f>
        <v>0.80266556864576744</v>
      </c>
      <c r="E9" s="216">
        <v>486550</v>
      </c>
      <c r="F9" s="217">
        <v>403617</v>
      </c>
      <c r="G9" s="219">
        <f t="shared" ref="G9:G84" si="1">IFERROR(F9/E9,"")</f>
        <v>0.82954886445380738</v>
      </c>
      <c r="H9" s="218">
        <f t="shared" ref="H9:H84" si="2">IFERROR(B9/E9-1,"")</f>
        <v>3.290514849450199E-3</v>
      </c>
      <c r="I9" s="218">
        <f t="shared" ref="I9:I84" si="3">IFERROR(C9/F9-1,"")</f>
        <v>-2.9223248772970445E-2</v>
      </c>
      <c r="J9" s="271">
        <f t="shared" ref="J9:J84" si="4">IFERROR(D9-G9,"")</f>
        <v>-2.6883295808039942E-2</v>
      </c>
      <c r="K9" s="220">
        <v>3838537</v>
      </c>
      <c r="L9" s="216">
        <v>3039575</v>
      </c>
      <c r="M9" s="219">
        <f t="shared" ref="M9:M84" si="5">IFERROR(L9/K9,"")</f>
        <v>0.79185767911055693</v>
      </c>
      <c r="N9" s="216">
        <v>3774210</v>
      </c>
      <c r="O9" s="217">
        <v>3040806</v>
      </c>
      <c r="P9" s="219">
        <f t="shared" ref="P9:P84" si="6">IFERROR(O9/N9,"")</f>
        <v>0.80568012908661679</v>
      </c>
      <c r="Q9" s="218">
        <f t="shared" ref="Q9:Q84" si="7">IFERROR(K9/N9-1,"")</f>
        <v>1.7043831689280697E-2</v>
      </c>
      <c r="R9" s="218">
        <f t="shared" ref="R9:R84" si="8">IFERROR(L9/O9-1,"")</f>
        <v>-4.0482687813692131E-4</v>
      </c>
      <c r="S9" s="271">
        <f t="shared" ref="S9:S84" si="9">IFERROR(M9-P9,"")</f>
        <v>-1.3822449976059858E-2</v>
      </c>
      <c r="T9" s="175"/>
    </row>
    <row r="10" spans="1:20" ht="16.5" x14ac:dyDescent="0.3">
      <c r="A10" s="177" t="s">
        <v>232</v>
      </c>
      <c r="B10" s="178">
        <v>88172</v>
      </c>
      <c r="C10" s="179">
        <v>70908</v>
      </c>
      <c r="D10" s="180">
        <f t="shared" si="0"/>
        <v>0.80420088009799029</v>
      </c>
      <c r="E10" s="178">
        <v>87900</v>
      </c>
      <c r="F10" s="179">
        <v>72998</v>
      </c>
      <c r="G10" s="181">
        <f t="shared" si="1"/>
        <v>0.8304664391353811</v>
      </c>
      <c r="H10" s="180">
        <f t="shared" si="2"/>
        <v>3.0944254835039153E-3</v>
      </c>
      <c r="I10" s="180">
        <f t="shared" si="3"/>
        <v>-2.8630921395106701E-2</v>
      </c>
      <c r="J10" s="272">
        <f t="shared" si="4"/>
        <v>-2.6265559037390807E-2</v>
      </c>
      <c r="K10" s="178">
        <v>674885</v>
      </c>
      <c r="L10" s="179">
        <v>553989</v>
      </c>
      <c r="M10" s="181">
        <f t="shared" si="5"/>
        <v>0.82086429539847527</v>
      </c>
      <c r="N10" s="178">
        <v>681199</v>
      </c>
      <c r="O10" s="179">
        <v>548596</v>
      </c>
      <c r="P10" s="181">
        <f t="shared" si="6"/>
        <v>0.80533882169527549</v>
      </c>
      <c r="Q10" s="180">
        <f t="shared" si="7"/>
        <v>-9.2689507764984747E-3</v>
      </c>
      <c r="R10" s="180">
        <f t="shared" si="8"/>
        <v>9.8305492566479469E-3</v>
      </c>
      <c r="S10" s="272">
        <f t="shared" si="9"/>
        <v>1.5525473703199788E-2</v>
      </c>
    </row>
    <row r="11" spans="1:20" ht="16.5" x14ac:dyDescent="0.3">
      <c r="A11" s="177" t="s">
        <v>233</v>
      </c>
      <c r="B11" s="178">
        <v>81857</v>
      </c>
      <c r="C11" s="179">
        <v>67282</v>
      </c>
      <c r="D11" s="180">
        <f t="shared" si="0"/>
        <v>0.82194558803767548</v>
      </c>
      <c r="E11" s="178">
        <v>86068</v>
      </c>
      <c r="F11" s="179">
        <v>71436</v>
      </c>
      <c r="G11" s="181">
        <f t="shared" si="1"/>
        <v>0.82999488776316399</v>
      </c>
      <c r="H11" s="180">
        <f t="shared" si="2"/>
        <v>-4.89264302644421E-2</v>
      </c>
      <c r="I11" s="180">
        <f t="shared" si="3"/>
        <v>-5.8149952404949912E-2</v>
      </c>
      <c r="J11" s="272">
        <f t="shared" si="4"/>
        <v>-8.0492997254885124E-3</v>
      </c>
      <c r="K11" s="178">
        <v>672978</v>
      </c>
      <c r="L11" s="179">
        <v>521925</v>
      </c>
      <c r="M11" s="181">
        <f t="shared" si="5"/>
        <v>0.77554541158849177</v>
      </c>
      <c r="N11" s="178">
        <v>649035</v>
      </c>
      <c r="O11" s="179">
        <v>530058</v>
      </c>
      <c r="P11" s="181">
        <f t="shared" si="6"/>
        <v>0.81668631121588209</v>
      </c>
      <c r="Q11" s="180">
        <f t="shared" si="7"/>
        <v>3.6890152303034496E-2</v>
      </c>
      <c r="R11" s="180">
        <f t="shared" si="8"/>
        <v>-1.5343603907496894E-2</v>
      </c>
      <c r="S11" s="272">
        <f t="shared" si="9"/>
        <v>-4.1140899627390315E-2</v>
      </c>
    </row>
    <row r="12" spans="1:20" ht="16.5" x14ac:dyDescent="0.3">
      <c r="A12" s="177" t="s">
        <v>234</v>
      </c>
      <c r="B12" s="178">
        <v>46518</v>
      </c>
      <c r="C12" s="179">
        <v>34695</v>
      </c>
      <c r="D12" s="180">
        <f t="shared" si="0"/>
        <v>0.74584031987617694</v>
      </c>
      <c r="E12" s="178">
        <v>43840</v>
      </c>
      <c r="F12" s="179">
        <v>38663</v>
      </c>
      <c r="G12" s="181">
        <f t="shared" si="1"/>
        <v>0.88191149635036492</v>
      </c>
      <c r="H12" s="180">
        <f t="shared" si="2"/>
        <v>6.1085766423357724E-2</v>
      </c>
      <c r="I12" s="180">
        <f t="shared" si="3"/>
        <v>-0.10263042185034787</v>
      </c>
      <c r="J12" s="272">
        <f t="shared" si="4"/>
        <v>-0.13607117647418798</v>
      </c>
      <c r="K12" s="178">
        <v>373934</v>
      </c>
      <c r="L12" s="179">
        <v>281202</v>
      </c>
      <c r="M12" s="181">
        <f t="shared" si="5"/>
        <v>0.75200971294399543</v>
      </c>
      <c r="N12" s="178">
        <v>340622</v>
      </c>
      <c r="O12" s="179">
        <v>278680</v>
      </c>
      <c r="P12" s="181">
        <f t="shared" si="6"/>
        <v>0.81815032499368801</v>
      </c>
      <c r="Q12" s="180">
        <f t="shared" si="7"/>
        <v>9.7797558584002298E-2</v>
      </c>
      <c r="R12" s="180">
        <f t="shared" si="8"/>
        <v>9.0498062293669079E-3</v>
      </c>
      <c r="S12" s="272">
        <f t="shared" si="9"/>
        <v>-6.6140612049692571E-2</v>
      </c>
    </row>
    <row r="13" spans="1:20" ht="16.5" x14ac:dyDescent="0.3">
      <c r="A13" s="177" t="s">
        <v>235</v>
      </c>
      <c r="B13" s="178">
        <v>35930</v>
      </c>
      <c r="C13" s="179">
        <v>31299</v>
      </c>
      <c r="D13" s="180">
        <f t="shared" si="0"/>
        <v>0.87111049262454776</v>
      </c>
      <c r="E13" s="178">
        <v>40266</v>
      </c>
      <c r="F13" s="179">
        <v>34983</v>
      </c>
      <c r="G13" s="181">
        <f t="shared" si="1"/>
        <v>0.86879749664729544</v>
      </c>
      <c r="H13" s="180">
        <f t="shared" si="2"/>
        <v>-0.10768390205135847</v>
      </c>
      <c r="I13" s="180">
        <f t="shared" si="3"/>
        <v>-0.10530829259926255</v>
      </c>
      <c r="J13" s="272">
        <f t="shared" si="4"/>
        <v>2.312995977252319E-3</v>
      </c>
      <c r="K13" s="178">
        <v>308415</v>
      </c>
      <c r="L13" s="179">
        <v>262779</v>
      </c>
      <c r="M13" s="181">
        <f t="shared" si="5"/>
        <v>0.85203054326151451</v>
      </c>
      <c r="N13" s="178">
        <v>318253</v>
      </c>
      <c r="O13" s="179">
        <v>280196</v>
      </c>
      <c r="P13" s="181">
        <f t="shared" si="6"/>
        <v>0.88041903768385532</v>
      </c>
      <c r="Q13" s="180">
        <f t="shared" si="7"/>
        <v>-3.0912513000663E-2</v>
      </c>
      <c r="R13" s="180">
        <f t="shared" si="8"/>
        <v>-6.2160059387000532E-2</v>
      </c>
      <c r="S13" s="272">
        <f t="shared" si="9"/>
        <v>-2.8388494422340815E-2</v>
      </c>
    </row>
    <row r="14" spans="1:20" ht="16.5" x14ac:dyDescent="0.3">
      <c r="A14" s="177" t="s">
        <v>236</v>
      </c>
      <c r="B14" s="178">
        <v>27696</v>
      </c>
      <c r="C14" s="179">
        <v>21160</v>
      </c>
      <c r="D14" s="180">
        <f t="shared" si="0"/>
        <v>0.76400924321201613</v>
      </c>
      <c r="E14" s="178">
        <v>23164</v>
      </c>
      <c r="F14" s="179">
        <v>21314</v>
      </c>
      <c r="G14" s="181">
        <f t="shared" si="1"/>
        <v>0.9201346917630806</v>
      </c>
      <c r="H14" s="180">
        <f t="shared" si="2"/>
        <v>0.1956484199620101</v>
      </c>
      <c r="I14" s="180">
        <f t="shared" si="3"/>
        <v>-7.2252979262457107E-3</v>
      </c>
      <c r="J14" s="272">
        <f t="shared" si="4"/>
        <v>-0.15612544855106447</v>
      </c>
      <c r="K14" s="178">
        <v>222618</v>
      </c>
      <c r="L14" s="179">
        <v>165766</v>
      </c>
      <c r="M14" s="181">
        <f t="shared" si="5"/>
        <v>0.74462083030123349</v>
      </c>
      <c r="N14" s="178">
        <v>176398</v>
      </c>
      <c r="O14" s="179">
        <v>154674</v>
      </c>
      <c r="P14" s="181">
        <f t="shared" si="6"/>
        <v>0.87684667626617085</v>
      </c>
      <c r="Q14" s="180">
        <f t="shared" si="7"/>
        <v>0.2620211113504689</v>
      </c>
      <c r="R14" s="180">
        <f t="shared" si="8"/>
        <v>7.1712117097896266E-2</v>
      </c>
      <c r="S14" s="272">
        <f t="shared" si="9"/>
        <v>-0.13222584596493736</v>
      </c>
    </row>
    <row r="15" spans="1:20" ht="16.5" x14ac:dyDescent="0.3">
      <c r="A15" s="177" t="s">
        <v>238</v>
      </c>
      <c r="B15" s="178">
        <v>27532</v>
      </c>
      <c r="C15" s="179">
        <v>20616</v>
      </c>
      <c r="D15" s="180">
        <f t="shared" si="0"/>
        <v>0.74880139474066543</v>
      </c>
      <c r="E15" s="178">
        <v>26160</v>
      </c>
      <c r="F15" s="179">
        <v>18679</v>
      </c>
      <c r="G15" s="181">
        <f t="shared" si="1"/>
        <v>0.71402905198776756</v>
      </c>
      <c r="H15" s="180">
        <f t="shared" si="2"/>
        <v>5.2446483180428105E-2</v>
      </c>
      <c r="I15" s="180">
        <f t="shared" si="3"/>
        <v>0.10369934150650462</v>
      </c>
      <c r="J15" s="272">
        <f t="shared" si="4"/>
        <v>3.4772342752897867E-2</v>
      </c>
      <c r="K15" s="178">
        <v>188864</v>
      </c>
      <c r="L15" s="179">
        <v>147422</v>
      </c>
      <c r="M15" s="181">
        <f t="shared" si="5"/>
        <v>0.78057226363944421</v>
      </c>
      <c r="N15" s="178">
        <v>196410</v>
      </c>
      <c r="O15" s="179">
        <v>148484</v>
      </c>
      <c r="P15" s="181">
        <f t="shared" si="6"/>
        <v>0.75599002087470091</v>
      </c>
      <c r="Q15" s="180">
        <f t="shared" si="7"/>
        <v>-3.8419632401608839E-2</v>
      </c>
      <c r="R15" s="180">
        <f t="shared" si="8"/>
        <v>-7.1522857681636243E-3</v>
      </c>
      <c r="S15" s="272">
        <f t="shared" si="9"/>
        <v>2.4582242764743301E-2</v>
      </c>
    </row>
    <row r="16" spans="1:20" ht="16.5" x14ac:dyDescent="0.3">
      <c r="A16" s="177" t="s">
        <v>240</v>
      </c>
      <c r="B16" s="178">
        <v>26035</v>
      </c>
      <c r="C16" s="179">
        <v>22154</v>
      </c>
      <c r="D16" s="180">
        <f t="shared" si="0"/>
        <v>0.85093143844824271</v>
      </c>
      <c r="E16" s="178">
        <v>21138</v>
      </c>
      <c r="F16" s="179">
        <v>17019</v>
      </c>
      <c r="G16" s="181">
        <f t="shared" si="1"/>
        <v>0.80513766676128296</v>
      </c>
      <c r="H16" s="180">
        <f t="shared" si="2"/>
        <v>0.23166808591162824</v>
      </c>
      <c r="I16" s="180">
        <f t="shared" si="3"/>
        <v>0.30172160526470426</v>
      </c>
      <c r="J16" s="272">
        <f t="shared" si="4"/>
        <v>4.579377168695975E-2</v>
      </c>
      <c r="K16" s="178">
        <v>168661</v>
      </c>
      <c r="L16" s="179">
        <v>142947</v>
      </c>
      <c r="M16" s="181">
        <f t="shared" si="5"/>
        <v>0.84754033238270854</v>
      </c>
      <c r="N16" s="178">
        <v>152552</v>
      </c>
      <c r="O16" s="179">
        <v>120962</v>
      </c>
      <c r="P16" s="181">
        <f t="shared" si="6"/>
        <v>0.79292306885521002</v>
      </c>
      <c r="Q16" s="180">
        <f t="shared" si="7"/>
        <v>0.10559678011432161</v>
      </c>
      <c r="R16" s="180">
        <f t="shared" si="8"/>
        <v>0.18175129379474542</v>
      </c>
      <c r="S16" s="272">
        <f t="shared" si="9"/>
        <v>5.4617263527498516E-2</v>
      </c>
    </row>
    <row r="17" spans="1:19" ht="16.5" x14ac:dyDescent="0.3">
      <c r="A17" s="177" t="s">
        <v>237</v>
      </c>
      <c r="B17" s="178">
        <v>24160</v>
      </c>
      <c r="C17" s="179">
        <v>18324</v>
      </c>
      <c r="D17" s="180">
        <f t="shared" si="0"/>
        <v>0.75844370860927157</v>
      </c>
      <c r="E17" s="178">
        <v>26736</v>
      </c>
      <c r="F17" s="179">
        <v>22697</v>
      </c>
      <c r="G17" s="181">
        <f t="shared" si="1"/>
        <v>0.8489302812687014</v>
      </c>
      <c r="H17" s="180">
        <f t="shared" si="2"/>
        <v>-9.634949132256132E-2</v>
      </c>
      <c r="I17" s="180">
        <f t="shared" si="3"/>
        <v>-0.19266863462131556</v>
      </c>
      <c r="J17" s="272">
        <f t="shared" si="4"/>
        <v>-9.0486572659429831E-2</v>
      </c>
      <c r="K17" s="178">
        <v>209388</v>
      </c>
      <c r="L17" s="179">
        <v>159062</v>
      </c>
      <c r="M17" s="181">
        <f t="shared" si="5"/>
        <v>0.75965193802892239</v>
      </c>
      <c r="N17" s="178">
        <v>214194</v>
      </c>
      <c r="O17" s="179">
        <v>174327</v>
      </c>
      <c r="P17" s="181">
        <f t="shared" si="6"/>
        <v>0.81387433821675681</v>
      </c>
      <c r="Q17" s="180">
        <f t="shared" si="7"/>
        <v>-2.2437603294209962E-2</v>
      </c>
      <c r="R17" s="180">
        <f t="shared" si="8"/>
        <v>-8.7565322640784315E-2</v>
      </c>
      <c r="S17" s="272">
        <f t="shared" si="9"/>
        <v>-5.4222400187834419E-2</v>
      </c>
    </row>
    <row r="18" spans="1:19" ht="16.5" x14ac:dyDescent="0.3">
      <c r="A18" s="177" t="s">
        <v>239</v>
      </c>
      <c r="B18" s="178">
        <v>22502</v>
      </c>
      <c r="C18" s="179">
        <v>19530</v>
      </c>
      <c r="D18" s="180">
        <f t="shared" si="0"/>
        <v>0.86792285130210645</v>
      </c>
      <c r="E18" s="178">
        <v>28646</v>
      </c>
      <c r="F18" s="179">
        <v>22470</v>
      </c>
      <c r="G18" s="181">
        <f t="shared" si="1"/>
        <v>0.78440270892969355</v>
      </c>
      <c r="H18" s="180">
        <f t="shared" si="2"/>
        <v>-0.21448020666061585</v>
      </c>
      <c r="I18" s="180">
        <f t="shared" si="3"/>
        <v>-0.13084112149532712</v>
      </c>
      <c r="J18" s="272">
        <f t="shared" si="4"/>
        <v>8.3520142372412898E-2</v>
      </c>
      <c r="K18" s="178">
        <v>175420</v>
      </c>
      <c r="L18" s="179">
        <v>146947</v>
      </c>
      <c r="M18" s="181">
        <f t="shared" si="5"/>
        <v>0.83768669478964775</v>
      </c>
      <c r="N18" s="178">
        <v>206215</v>
      </c>
      <c r="O18" s="179">
        <v>168019</v>
      </c>
      <c r="P18" s="181">
        <f t="shared" si="6"/>
        <v>0.8147758407487331</v>
      </c>
      <c r="Q18" s="180">
        <f t="shared" si="7"/>
        <v>-0.1493344325097592</v>
      </c>
      <c r="R18" s="180">
        <f t="shared" si="8"/>
        <v>-0.12541438765853863</v>
      </c>
      <c r="S18" s="272">
        <f t="shared" si="9"/>
        <v>2.2910854040914641E-2</v>
      </c>
    </row>
    <row r="19" spans="1:19" ht="16.5" x14ac:dyDescent="0.3">
      <c r="A19" s="177" t="s">
        <v>241</v>
      </c>
      <c r="B19" s="178">
        <v>19820</v>
      </c>
      <c r="C19" s="179">
        <v>16602</v>
      </c>
      <c r="D19" s="180">
        <f t="shared" si="0"/>
        <v>0.83763874873864785</v>
      </c>
      <c r="E19" s="178">
        <v>9920</v>
      </c>
      <c r="F19" s="179">
        <v>8849</v>
      </c>
      <c r="G19" s="181">
        <f t="shared" si="1"/>
        <v>0.89203629032258069</v>
      </c>
      <c r="H19" s="180">
        <f t="shared" si="2"/>
        <v>0.99798387096774199</v>
      </c>
      <c r="I19" s="180">
        <f t="shared" si="3"/>
        <v>0.87614419708441638</v>
      </c>
      <c r="J19" s="272">
        <f t="shared" si="4"/>
        <v>-5.439754158393284E-2</v>
      </c>
      <c r="K19" s="178">
        <v>104454</v>
      </c>
      <c r="L19" s="179">
        <v>85428</v>
      </c>
      <c r="M19" s="181">
        <f t="shared" si="5"/>
        <v>0.8178528347406514</v>
      </c>
      <c r="N19" s="178">
        <v>74808</v>
      </c>
      <c r="O19" s="179">
        <v>62249</v>
      </c>
      <c r="P19" s="181">
        <f t="shared" si="6"/>
        <v>0.83211688589455668</v>
      </c>
      <c r="Q19" s="180">
        <f t="shared" si="7"/>
        <v>0.39629451395572657</v>
      </c>
      <c r="R19" s="180">
        <f t="shared" si="8"/>
        <v>0.37235939533165197</v>
      </c>
      <c r="S19" s="272">
        <f t="shared" si="9"/>
        <v>-1.4264051153905277E-2</v>
      </c>
    </row>
    <row r="20" spans="1:19" ht="16.5" x14ac:dyDescent="0.3">
      <c r="A20" s="177" t="s">
        <v>377</v>
      </c>
      <c r="B20" s="178">
        <v>12634</v>
      </c>
      <c r="C20" s="179">
        <v>9376</v>
      </c>
      <c r="D20" s="180">
        <f t="shared" si="0"/>
        <v>0.7421244261516543</v>
      </c>
      <c r="E20" s="178">
        <v>0</v>
      </c>
      <c r="F20" s="179">
        <v>0</v>
      </c>
      <c r="G20" s="181" t="str">
        <f t="shared" si="1"/>
        <v/>
      </c>
      <c r="H20" s="180" t="str">
        <f t="shared" si="2"/>
        <v/>
      </c>
      <c r="I20" s="180" t="str">
        <f t="shared" si="3"/>
        <v/>
      </c>
      <c r="J20" s="272" t="str">
        <f t="shared" si="4"/>
        <v/>
      </c>
      <c r="K20" s="178">
        <v>42328</v>
      </c>
      <c r="L20" s="179">
        <v>32852</v>
      </c>
      <c r="M20" s="181">
        <f t="shared" si="5"/>
        <v>0.77612927612927618</v>
      </c>
      <c r="N20" s="178">
        <v>0</v>
      </c>
      <c r="O20" s="179">
        <v>0</v>
      </c>
      <c r="P20" s="181" t="str">
        <f t="shared" si="6"/>
        <v/>
      </c>
      <c r="Q20" s="180" t="str">
        <f t="shared" si="7"/>
        <v/>
      </c>
      <c r="R20" s="180" t="str">
        <f t="shared" si="8"/>
        <v/>
      </c>
      <c r="S20" s="272" t="str">
        <f t="shared" si="9"/>
        <v/>
      </c>
    </row>
    <row r="21" spans="1:19" ht="16.5" x14ac:dyDescent="0.3">
      <c r="A21" s="177" t="s">
        <v>242</v>
      </c>
      <c r="B21" s="178">
        <v>11804</v>
      </c>
      <c r="C21" s="179">
        <v>10422</v>
      </c>
      <c r="D21" s="180">
        <f t="shared" si="0"/>
        <v>0.88292104371399527</v>
      </c>
      <c r="E21" s="178">
        <v>8827</v>
      </c>
      <c r="F21" s="179">
        <v>7953</v>
      </c>
      <c r="G21" s="181">
        <f t="shared" si="1"/>
        <v>0.90098561232581853</v>
      </c>
      <c r="H21" s="180">
        <f t="shared" si="2"/>
        <v>0.33726067746686295</v>
      </c>
      <c r="I21" s="180">
        <f t="shared" si="3"/>
        <v>0.31044888721237274</v>
      </c>
      <c r="J21" s="272">
        <f t="shared" si="4"/>
        <v>-1.8064568611823262E-2</v>
      </c>
      <c r="K21" s="178">
        <v>82911</v>
      </c>
      <c r="L21" s="179">
        <v>72971</v>
      </c>
      <c r="M21" s="181">
        <f t="shared" si="5"/>
        <v>0.88011240969232063</v>
      </c>
      <c r="N21" s="178">
        <v>72328</v>
      </c>
      <c r="O21" s="179">
        <v>65063</v>
      </c>
      <c r="P21" s="181">
        <f t="shared" si="6"/>
        <v>0.89955480588430481</v>
      </c>
      <c r="Q21" s="180">
        <f t="shared" si="7"/>
        <v>0.14631954429819705</v>
      </c>
      <c r="R21" s="180">
        <f t="shared" si="8"/>
        <v>0.12154373453422074</v>
      </c>
      <c r="S21" s="272">
        <f t="shared" si="9"/>
        <v>-1.9442396191984179E-2</v>
      </c>
    </row>
    <row r="22" spans="1:19" ht="16.5" x14ac:dyDescent="0.3">
      <c r="A22" s="177" t="s">
        <v>243</v>
      </c>
      <c r="B22" s="178">
        <v>9590</v>
      </c>
      <c r="C22" s="179">
        <v>7164</v>
      </c>
      <c r="D22" s="180">
        <f t="shared" si="0"/>
        <v>0.74702815432742442</v>
      </c>
      <c r="E22" s="178">
        <v>11464</v>
      </c>
      <c r="F22" s="179">
        <v>9100</v>
      </c>
      <c r="G22" s="181">
        <f t="shared" si="1"/>
        <v>0.79378925331472439</v>
      </c>
      <c r="H22" s="180">
        <f t="shared" si="2"/>
        <v>-0.1634682484298674</v>
      </c>
      <c r="I22" s="180">
        <f t="shared" si="3"/>
        <v>-0.2127472527472527</v>
      </c>
      <c r="J22" s="272">
        <f t="shared" si="4"/>
        <v>-4.6761098987299965E-2</v>
      </c>
      <c r="K22" s="178">
        <v>87826</v>
      </c>
      <c r="L22" s="179">
        <v>64754</v>
      </c>
      <c r="M22" s="181">
        <f t="shared" si="5"/>
        <v>0.73729874980074239</v>
      </c>
      <c r="N22" s="178">
        <v>93418</v>
      </c>
      <c r="O22" s="179">
        <v>72758</v>
      </c>
      <c r="P22" s="181">
        <f t="shared" si="6"/>
        <v>0.77884347770236995</v>
      </c>
      <c r="Q22" s="180">
        <f t="shared" si="7"/>
        <v>-5.9859984157228818E-2</v>
      </c>
      <c r="R22" s="180">
        <f t="shared" si="8"/>
        <v>-0.11000852139970863</v>
      </c>
      <c r="S22" s="272">
        <f t="shared" si="9"/>
        <v>-4.1544727901627554E-2</v>
      </c>
    </row>
    <row r="23" spans="1:19" ht="16.5" x14ac:dyDescent="0.3">
      <c r="A23" s="177" t="s">
        <v>371</v>
      </c>
      <c r="B23" s="178">
        <v>8662</v>
      </c>
      <c r="C23" s="179">
        <v>7004</v>
      </c>
      <c r="D23" s="180">
        <f t="shared" si="0"/>
        <v>0.80858924036019397</v>
      </c>
      <c r="E23" s="178">
        <v>9230</v>
      </c>
      <c r="F23" s="179">
        <v>7274</v>
      </c>
      <c r="G23" s="181">
        <f t="shared" si="1"/>
        <v>0.78808234019501622</v>
      </c>
      <c r="H23" s="180">
        <f t="shared" si="2"/>
        <v>-6.1538461538461542E-2</v>
      </c>
      <c r="I23" s="180">
        <f t="shared" si="3"/>
        <v>-3.7118504261754226E-2</v>
      </c>
      <c r="J23" s="272">
        <f t="shared" si="4"/>
        <v>2.0506900165177755E-2</v>
      </c>
      <c r="K23" s="178">
        <v>78194</v>
      </c>
      <c r="L23" s="179">
        <v>60857</v>
      </c>
      <c r="M23" s="181">
        <f t="shared" si="5"/>
        <v>0.77828222114228718</v>
      </c>
      <c r="N23" s="178">
        <v>88474</v>
      </c>
      <c r="O23" s="179">
        <v>64222</v>
      </c>
      <c r="P23" s="181">
        <f t="shared" si="6"/>
        <v>0.72588557090218597</v>
      </c>
      <c r="Q23" s="180">
        <f t="shared" si="7"/>
        <v>-0.11619232768949073</v>
      </c>
      <c r="R23" s="180">
        <f t="shared" si="8"/>
        <v>-5.239637507396222E-2</v>
      </c>
      <c r="S23" s="272">
        <f t="shared" si="9"/>
        <v>5.2396650240101206E-2</v>
      </c>
    </row>
    <row r="24" spans="1:19" ht="16.5" x14ac:dyDescent="0.3">
      <c r="A24" s="177" t="s">
        <v>245</v>
      </c>
      <c r="B24" s="178">
        <v>8622</v>
      </c>
      <c r="C24" s="179">
        <v>6622</v>
      </c>
      <c r="D24" s="180">
        <f t="shared" si="0"/>
        <v>0.76803525864068667</v>
      </c>
      <c r="E24" s="178">
        <v>8568</v>
      </c>
      <c r="F24" s="179">
        <v>7714</v>
      </c>
      <c r="G24" s="181">
        <f t="shared" si="1"/>
        <v>0.90032679738562094</v>
      </c>
      <c r="H24" s="180">
        <f t="shared" si="2"/>
        <v>6.302521008403339E-3</v>
      </c>
      <c r="I24" s="180">
        <f t="shared" si="3"/>
        <v>-0.14156079854809434</v>
      </c>
      <c r="J24" s="272">
        <f t="shared" si="4"/>
        <v>-0.13229153874493427</v>
      </c>
      <c r="K24" s="178">
        <v>65826</v>
      </c>
      <c r="L24" s="179">
        <v>51886</v>
      </c>
      <c r="M24" s="181">
        <f t="shared" si="5"/>
        <v>0.78822957493999335</v>
      </c>
      <c r="N24" s="178">
        <v>66234</v>
      </c>
      <c r="O24" s="179">
        <v>55431</v>
      </c>
      <c r="P24" s="181">
        <f t="shared" si="6"/>
        <v>0.83689645801250112</v>
      </c>
      <c r="Q24" s="180">
        <f t="shared" si="7"/>
        <v>-6.159978258900245E-3</v>
      </c>
      <c r="R24" s="180">
        <f t="shared" si="8"/>
        <v>-6.3953383485775062E-2</v>
      </c>
      <c r="S24" s="272">
        <f t="shared" si="9"/>
        <v>-4.8666883072507772E-2</v>
      </c>
    </row>
    <row r="25" spans="1:19" ht="16.5" x14ac:dyDescent="0.3">
      <c r="A25" s="177" t="s">
        <v>374</v>
      </c>
      <c r="B25" s="178">
        <v>7384</v>
      </c>
      <c r="C25" s="179">
        <v>5909</v>
      </c>
      <c r="D25" s="180">
        <f t="shared" si="0"/>
        <v>0.8002437703141928</v>
      </c>
      <c r="E25" s="178">
        <v>6816</v>
      </c>
      <c r="F25" s="179">
        <v>5588</v>
      </c>
      <c r="G25" s="181">
        <f t="shared" si="1"/>
        <v>0.81983568075117375</v>
      </c>
      <c r="H25" s="180">
        <f t="shared" si="2"/>
        <v>8.3333333333333259E-2</v>
      </c>
      <c r="I25" s="180">
        <f t="shared" si="3"/>
        <v>5.744452397995703E-2</v>
      </c>
      <c r="J25" s="272">
        <f t="shared" si="4"/>
        <v>-1.9591910436980942E-2</v>
      </c>
      <c r="K25" s="178">
        <v>61912</v>
      </c>
      <c r="L25" s="179">
        <v>48602</v>
      </c>
      <c r="M25" s="181">
        <f t="shared" si="5"/>
        <v>0.78501744411422669</v>
      </c>
      <c r="N25" s="178">
        <v>73586</v>
      </c>
      <c r="O25" s="179">
        <v>46916</v>
      </c>
      <c r="P25" s="181">
        <f t="shared" si="6"/>
        <v>0.63756692849183272</v>
      </c>
      <c r="Q25" s="180">
        <f t="shared" si="7"/>
        <v>-0.15864430734107027</v>
      </c>
      <c r="R25" s="180">
        <f t="shared" si="8"/>
        <v>3.593656748230889E-2</v>
      </c>
      <c r="S25" s="272">
        <f t="shared" si="9"/>
        <v>0.14745051562239397</v>
      </c>
    </row>
    <row r="26" spans="1:19" ht="16.5" x14ac:dyDescent="0.3">
      <c r="A26" s="177" t="s">
        <v>369</v>
      </c>
      <c r="B26" s="178">
        <v>6560</v>
      </c>
      <c r="C26" s="179">
        <v>5223</v>
      </c>
      <c r="D26" s="180">
        <f t="shared" si="0"/>
        <v>0.79618902439024386</v>
      </c>
      <c r="E26" s="178">
        <v>7216</v>
      </c>
      <c r="F26" s="179">
        <v>5915</v>
      </c>
      <c r="G26" s="181">
        <f t="shared" si="1"/>
        <v>0.81970620842572062</v>
      </c>
      <c r="H26" s="180">
        <f t="shared" si="2"/>
        <v>-9.0909090909090939E-2</v>
      </c>
      <c r="I26" s="180">
        <f t="shared" si="3"/>
        <v>-0.11699070160608627</v>
      </c>
      <c r="J26" s="272">
        <f t="shared" si="4"/>
        <v>-2.3517184035476757E-2</v>
      </c>
      <c r="K26" s="178">
        <v>56736</v>
      </c>
      <c r="L26" s="179">
        <v>45417</v>
      </c>
      <c r="M26" s="181">
        <f t="shared" si="5"/>
        <v>0.80049703891708968</v>
      </c>
      <c r="N26" s="178">
        <v>59270</v>
      </c>
      <c r="O26" s="179">
        <v>48785</v>
      </c>
      <c r="P26" s="181">
        <f t="shared" si="6"/>
        <v>0.82309768854395138</v>
      </c>
      <c r="Q26" s="180">
        <f t="shared" si="7"/>
        <v>-4.2753500927956822E-2</v>
      </c>
      <c r="R26" s="180">
        <f t="shared" si="8"/>
        <v>-6.9037614020703075E-2</v>
      </c>
      <c r="S26" s="272">
        <f t="shared" si="9"/>
        <v>-2.2600649626861702E-2</v>
      </c>
    </row>
    <row r="27" spans="1:19" ht="16.5" x14ac:dyDescent="0.3">
      <c r="A27" s="177" t="s">
        <v>375</v>
      </c>
      <c r="B27" s="178">
        <v>6093</v>
      </c>
      <c r="C27" s="179">
        <v>4799</v>
      </c>
      <c r="D27" s="180">
        <f t="shared" si="0"/>
        <v>0.78762514360741831</v>
      </c>
      <c r="E27" s="178">
        <v>4621</v>
      </c>
      <c r="F27" s="179">
        <v>3347</v>
      </c>
      <c r="G27" s="181">
        <f t="shared" si="1"/>
        <v>0.72430209911274612</v>
      </c>
      <c r="H27" s="180">
        <f t="shared" si="2"/>
        <v>0.31854576931400125</v>
      </c>
      <c r="I27" s="180">
        <f t="shared" si="3"/>
        <v>0.43382133253660005</v>
      </c>
      <c r="J27" s="272">
        <f t="shared" si="4"/>
        <v>6.3323044494672187E-2</v>
      </c>
      <c r="K27" s="178">
        <v>47690</v>
      </c>
      <c r="L27" s="179">
        <v>40923</v>
      </c>
      <c r="M27" s="181">
        <f t="shared" si="5"/>
        <v>0.85810442440763268</v>
      </c>
      <c r="N27" s="178">
        <v>45589</v>
      </c>
      <c r="O27" s="179">
        <v>35683</v>
      </c>
      <c r="P27" s="181">
        <f t="shared" si="6"/>
        <v>0.78271074162626952</v>
      </c>
      <c r="Q27" s="180">
        <f t="shared" si="7"/>
        <v>4.6085678562811205E-2</v>
      </c>
      <c r="R27" s="180">
        <f t="shared" si="8"/>
        <v>0.14684863940812143</v>
      </c>
      <c r="S27" s="272">
        <f t="shared" si="9"/>
        <v>7.5393682781363158E-2</v>
      </c>
    </row>
    <row r="28" spans="1:19" ht="16.5" x14ac:dyDescent="0.3">
      <c r="A28" s="177" t="s">
        <v>373</v>
      </c>
      <c r="B28" s="178">
        <v>5112</v>
      </c>
      <c r="C28" s="179">
        <v>3952</v>
      </c>
      <c r="D28" s="180">
        <f t="shared" si="0"/>
        <v>0.77308294209702655</v>
      </c>
      <c r="E28" s="178">
        <v>4828</v>
      </c>
      <c r="F28" s="179">
        <v>3345</v>
      </c>
      <c r="G28" s="181">
        <f t="shared" si="1"/>
        <v>0.69283347141673568</v>
      </c>
      <c r="H28" s="180">
        <f t="shared" si="2"/>
        <v>5.8823529411764719E-2</v>
      </c>
      <c r="I28" s="180">
        <f t="shared" si="3"/>
        <v>0.18146487294469349</v>
      </c>
      <c r="J28" s="272">
        <f t="shared" si="4"/>
        <v>8.0249470680290869E-2</v>
      </c>
      <c r="K28" s="178">
        <v>41060</v>
      </c>
      <c r="L28" s="179">
        <v>29630</v>
      </c>
      <c r="M28" s="181">
        <f t="shared" si="5"/>
        <v>0.72162688748173409</v>
      </c>
      <c r="N28" s="178">
        <v>39192</v>
      </c>
      <c r="O28" s="179">
        <v>27129</v>
      </c>
      <c r="P28" s="181">
        <f t="shared" si="6"/>
        <v>0.69220759338640536</v>
      </c>
      <c r="Q28" s="180">
        <f t="shared" si="7"/>
        <v>4.7662788324147831E-2</v>
      </c>
      <c r="R28" s="180">
        <f t="shared" si="8"/>
        <v>9.2189170260606801E-2</v>
      </c>
      <c r="S28" s="272">
        <f t="shared" si="9"/>
        <v>2.941929409532873E-2</v>
      </c>
    </row>
    <row r="29" spans="1:19" ht="16.5" x14ac:dyDescent="0.3">
      <c r="A29" s="177" t="s">
        <v>376</v>
      </c>
      <c r="B29" s="178">
        <v>4216</v>
      </c>
      <c r="C29" s="179">
        <v>3267</v>
      </c>
      <c r="D29" s="180">
        <f t="shared" si="0"/>
        <v>0.77490512333965844</v>
      </c>
      <c r="E29" s="178">
        <v>0</v>
      </c>
      <c r="F29" s="179">
        <v>0</v>
      </c>
      <c r="G29" s="181" t="str">
        <f t="shared" si="1"/>
        <v/>
      </c>
      <c r="H29" s="180" t="str">
        <f t="shared" si="2"/>
        <v/>
      </c>
      <c r="I29" s="180" t="str">
        <f t="shared" si="3"/>
        <v/>
      </c>
      <c r="J29" s="272" t="str">
        <f t="shared" si="4"/>
        <v/>
      </c>
      <c r="K29" s="178">
        <v>6520</v>
      </c>
      <c r="L29" s="179">
        <v>5256</v>
      </c>
      <c r="M29" s="181">
        <f t="shared" si="5"/>
        <v>0.80613496932515338</v>
      </c>
      <c r="N29" s="178">
        <v>0</v>
      </c>
      <c r="O29" s="179">
        <v>0</v>
      </c>
      <c r="P29" s="181" t="str">
        <f t="shared" si="6"/>
        <v/>
      </c>
      <c r="Q29" s="180" t="str">
        <f t="shared" si="7"/>
        <v/>
      </c>
      <c r="R29" s="180" t="str">
        <f t="shared" si="8"/>
        <v/>
      </c>
      <c r="S29" s="272" t="str">
        <f t="shared" si="9"/>
        <v/>
      </c>
    </row>
    <row r="30" spans="1:19" ht="16.5" x14ac:dyDescent="0.3">
      <c r="A30" s="177" t="s">
        <v>372</v>
      </c>
      <c r="B30" s="178">
        <v>3692</v>
      </c>
      <c r="C30" s="179">
        <v>2956</v>
      </c>
      <c r="D30" s="180">
        <f t="shared" si="0"/>
        <v>0.80065005417118096</v>
      </c>
      <c r="E30" s="178">
        <v>4828</v>
      </c>
      <c r="F30" s="179">
        <v>3456</v>
      </c>
      <c r="G30" s="181">
        <f t="shared" si="1"/>
        <v>0.71582435791217891</v>
      </c>
      <c r="H30" s="180">
        <f t="shared" si="2"/>
        <v>-0.23529411764705888</v>
      </c>
      <c r="I30" s="180">
        <f t="shared" si="3"/>
        <v>-0.14467592592592593</v>
      </c>
      <c r="J30" s="272">
        <f t="shared" si="4"/>
        <v>8.4825696259002048E-2</v>
      </c>
      <c r="K30" s="178">
        <v>37036</v>
      </c>
      <c r="L30" s="179">
        <v>27221</v>
      </c>
      <c r="M30" s="181">
        <f t="shared" si="5"/>
        <v>0.73498757965223027</v>
      </c>
      <c r="N30" s="178">
        <v>34648</v>
      </c>
      <c r="O30" s="179">
        <v>26445</v>
      </c>
      <c r="P30" s="181">
        <f t="shared" si="6"/>
        <v>0.76324751789425072</v>
      </c>
      <c r="Q30" s="180">
        <f t="shared" si="7"/>
        <v>6.8921727083814277E-2</v>
      </c>
      <c r="R30" s="180">
        <f t="shared" si="8"/>
        <v>2.9343921346190127E-2</v>
      </c>
      <c r="S30" s="272">
        <f t="shared" si="9"/>
        <v>-2.8259938242020444E-2</v>
      </c>
    </row>
    <row r="31" spans="1:19" ht="16.5" x14ac:dyDescent="0.3">
      <c r="A31" s="177" t="s">
        <v>370</v>
      </c>
      <c r="B31" s="178">
        <v>3320</v>
      </c>
      <c r="C31" s="179">
        <v>2408</v>
      </c>
      <c r="D31" s="180">
        <f t="shared" si="0"/>
        <v>0.72530120481927707</v>
      </c>
      <c r="E31" s="178">
        <v>3550</v>
      </c>
      <c r="F31" s="179">
        <v>3051</v>
      </c>
      <c r="G31" s="181">
        <f t="shared" si="1"/>
        <v>0.85943661971830987</v>
      </c>
      <c r="H31" s="180">
        <f t="shared" si="2"/>
        <v>-6.4788732394366222E-2</v>
      </c>
      <c r="I31" s="180">
        <f t="shared" si="3"/>
        <v>-0.21075057358243199</v>
      </c>
      <c r="J31" s="272">
        <f t="shared" si="4"/>
        <v>-0.1341354148990328</v>
      </c>
      <c r="K31" s="178">
        <v>26260</v>
      </c>
      <c r="L31" s="179">
        <v>19138</v>
      </c>
      <c r="M31" s="181">
        <f t="shared" si="5"/>
        <v>0.72878903274942874</v>
      </c>
      <c r="N31" s="178">
        <v>26992</v>
      </c>
      <c r="O31" s="179">
        <v>21446</v>
      </c>
      <c r="P31" s="181">
        <f t="shared" si="6"/>
        <v>0.79453171310017778</v>
      </c>
      <c r="Q31" s="180">
        <f t="shared" si="7"/>
        <v>-2.7119146413752238E-2</v>
      </c>
      <c r="R31" s="180">
        <f t="shared" si="8"/>
        <v>-0.10761913643569898</v>
      </c>
      <c r="S31" s="272">
        <f t="shared" si="9"/>
        <v>-6.5742680350749039E-2</v>
      </c>
    </row>
    <row r="32" spans="1:19" ht="16.5" x14ac:dyDescent="0.3">
      <c r="A32" s="177" t="s">
        <v>244</v>
      </c>
      <c r="B32" s="178">
        <v>240</v>
      </c>
      <c r="C32" s="179">
        <v>150</v>
      </c>
      <c r="D32" s="180">
        <f t="shared" si="0"/>
        <v>0.625</v>
      </c>
      <c r="E32" s="178">
        <v>7140</v>
      </c>
      <c r="F32" s="179">
        <v>5676</v>
      </c>
      <c r="G32" s="181">
        <f t="shared" si="1"/>
        <v>0.79495798319327726</v>
      </c>
      <c r="H32" s="180">
        <f t="shared" si="2"/>
        <v>-0.96638655462184875</v>
      </c>
      <c r="I32" s="180">
        <f t="shared" si="3"/>
        <v>-0.97357293868921779</v>
      </c>
      <c r="J32" s="272">
        <f t="shared" si="4"/>
        <v>-0.16995798319327726</v>
      </c>
      <c r="K32" s="178">
        <v>31938</v>
      </c>
      <c r="L32" s="179">
        <v>26171</v>
      </c>
      <c r="M32" s="181">
        <f t="shared" si="5"/>
        <v>0.8194313983342727</v>
      </c>
      <c r="N32" s="178">
        <v>60486</v>
      </c>
      <c r="O32" s="179">
        <v>43081</v>
      </c>
      <c r="P32" s="181">
        <f t="shared" si="6"/>
        <v>0.71224746222266311</v>
      </c>
      <c r="Q32" s="180">
        <f t="shared" si="7"/>
        <v>-0.47197698641007835</v>
      </c>
      <c r="R32" s="180">
        <f t="shared" si="8"/>
        <v>-0.39251642255286556</v>
      </c>
      <c r="S32" s="272">
        <f t="shared" si="9"/>
        <v>0.10718393611160959</v>
      </c>
    </row>
    <row r="33" spans="1:20" ht="16.5" x14ac:dyDescent="0.3">
      <c r="A33" s="177" t="s">
        <v>549</v>
      </c>
      <c r="B33" s="178">
        <v>0</v>
      </c>
      <c r="C33" s="179">
        <v>0</v>
      </c>
      <c r="D33" s="180" t="str">
        <f t="shared" si="0"/>
        <v/>
      </c>
      <c r="E33" s="178">
        <v>0</v>
      </c>
      <c r="F33" s="179">
        <v>0</v>
      </c>
      <c r="G33" s="181" t="str">
        <f t="shared" si="1"/>
        <v/>
      </c>
      <c r="H33" s="180" t="str">
        <f t="shared" si="2"/>
        <v/>
      </c>
      <c r="I33" s="180" t="str">
        <f t="shared" si="3"/>
        <v/>
      </c>
      <c r="J33" s="272" t="str">
        <f t="shared" si="4"/>
        <v/>
      </c>
      <c r="K33" s="178">
        <v>0</v>
      </c>
      <c r="L33" s="179">
        <v>0</v>
      </c>
      <c r="M33" s="181" t="str">
        <f t="shared" si="5"/>
        <v/>
      </c>
      <c r="N33" s="178">
        <v>400</v>
      </c>
      <c r="O33" s="179">
        <v>252</v>
      </c>
      <c r="P33" s="181">
        <f t="shared" si="6"/>
        <v>0.63</v>
      </c>
      <c r="Q33" s="180">
        <f t="shared" si="7"/>
        <v>-1</v>
      </c>
      <c r="R33" s="180">
        <f t="shared" si="8"/>
        <v>-1</v>
      </c>
      <c r="S33" s="272" t="str">
        <f t="shared" si="9"/>
        <v/>
      </c>
    </row>
    <row r="34" spans="1:20" ht="16.5" x14ac:dyDescent="0.3">
      <c r="A34" s="177" t="s">
        <v>435</v>
      </c>
      <c r="B34" s="178">
        <v>0</v>
      </c>
      <c r="C34" s="179">
        <v>0</v>
      </c>
      <c r="D34" s="180" t="str">
        <f t="shared" si="0"/>
        <v/>
      </c>
      <c r="E34" s="178">
        <v>300</v>
      </c>
      <c r="F34" s="179">
        <v>292</v>
      </c>
      <c r="G34" s="181">
        <f t="shared" si="1"/>
        <v>0.97333333333333338</v>
      </c>
      <c r="H34" s="180">
        <f t="shared" si="2"/>
        <v>-1</v>
      </c>
      <c r="I34" s="180">
        <f t="shared" si="3"/>
        <v>-1</v>
      </c>
      <c r="J34" s="272" t="str">
        <f t="shared" si="4"/>
        <v/>
      </c>
      <c r="K34" s="178">
        <v>0</v>
      </c>
      <c r="L34" s="179">
        <v>0</v>
      </c>
      <c r="M34" s="181" t="str">
        <f t="shared" si="5"/>
        <v/>
      </c>
      <c r="N34" s="178">
        <v>300</v>
      </c>
      <c r="O34" s="179">
        <v>292</v>
      </c>
      <c r="P34" s="181">
        <f t="shared" si="6"/>
        <v>0.97333333333333338</v>
      </c>
      <c r="Q34" s="180">
        <f t="shared" si="7"/>
        <v>-1</v>
      </c>
      <c r="R34" s="180">
        <f t="shared" si="8"/>
        <v>-1</v>
      </c>
      <c r="S34" s="272" t="str">
        <f t="shared" si="9"/>
        <v/>
      </c>
    </row>
    <row r="35" spans="1:20" ht="16.5" x14ac:dyDescent="0.3">
      <c r="A35" s="177" t="s">
        <v>550</v>
      </c>
      <c r="B35" s="178">
        <v>0</v>
      </c>
      <c r="C35" s="179">
        <v>0</v>
      </c>
      <c r="D35" s="180" t="str">
        <f t="shared" si="0"/>
        <v/>
      </c>
      <c r="E35" s="178">
        <v>0</v>
      </c>
      <c r="F35" s="179">
        <v>0</v>
      </c>
      <c r="G35" s="181" t="str">
        <f t="shared" si="1"/>
        <v/>
      </c>
      <c r="H35" s="180" t="str">
        <f t="shared" si="2"/>
        <v/>
      </c>
      <c r="I35" s="180" t="str">
        <f t="shared" si="3"/>
        <v/>
      </c>
      <c r="J35" s="272" t="str">
        <f t="shared" si="4"/>
        <v/>
      </c>
      <c r="K35" s="178">
        <v>568</v>
      </c>
      <c r="L35" s="179">
        <v>458</v>
      </c>
      <c r="M35" s="181">
        <f t="shared" si="5"/>
        <v>0.80633802816901412</v>
      </c>
      <c r="N35" s="178">
        <v>0</v>
      </c>
      <c r="O35" s="179">
        <v>0</v>
      </c>
      <c r="P35" s="181" t="str">
        <f t="shared" si="6"/>
        <v/>
      </c>
      <c r="Q35" s="180" t="str">
        <f t="shared" si="7"/>
        <v/>
      </c>
      <c r="R35" s="180" t="str">
        <f t="shared" si="8"/>
        <v/>
      </c>
      <c r="S35" s="272" t="str">
        <f t="shared" si="9"/>
        <v/>
      </c>
    </row>
    <row r="36" spans="1:20" ht="16.5" x14ac:dyDescent="0.3">
      <c r="A36" s="177" t="s">
        <v>433</v>
      </c>
      <c r="B36" s="178">
        <v>0</v>
      </c>
      <c r="C36" s="179">
        <v>0</v>
      </c>
      <c r="D36" s="180" t="str">
        <f t="shared" si="0"/>
        <v/>
      </c>
      <c r="E36" s="178">
        <v>5400</v>
      </c>
      <c r="F36" s="179">
        <v>4349</v>
      </c>
      <c r="G36" s="181">
        <f t="shared" si="1"/>
        <v>0.8053703703703704</v>
      </c>
      <c r="H36" s="180">
        <f t="shared" si="2"/>
        <v>-1</v>
      </c>
      <c r="I36" s="180">
        <f t="shared" si="3"/>
        <v>-1</v>
      </c>
      <c r="J36" s="272" t="str">
        <f t="shared" si="4"/>
        <v/>
      </c>
      <c r="K36" s="178">
        <v>24900</v>
      </c>
      <c r="L36" s="179">
        <v>11193</v>
      </c>
      <c r="M36" s="181">
        <f t="shared" si="5"/>
        <v>0.44951807228915663</v>
      </c>
      <c r="N36" s="178">
        <v>46200</v>
      </c>
      <c r="O36" s="179">
        <v>28996</v>
      </c>
      <c r="P36" s="181">
        <f t="shared" si="6"/>
        <v>0.62761904761904763</v>
      </c>
      <c r="Q36" s="180">
        <f t="shared" si="7"/>
        <v>-0.46103896103896103</v>
      </c>
      <c r="R36" s="180">
        <f t="shared" si="8"/>
        <v>-0.61398123879155753</v>
      </c>
      <c r="S36" s="272">
        <f t="shared" si="9"/>
        <v>-0.178100975329891</v>
      </c>
    </row>
    <row r="37" spans="1:20" ht="16.5" x14ac:dyDescent="0.3">
      <c r="A37" s="177" t="s">
        <v>551</v>
      </c>
      <c r="B37" s="178">
        <v>0</v>
      </c>
      <c r="C37" s="179">
        <v>0</v>
      </c>
      <c r="D37" s="180" t="str">
        <f t="shared" si="0"/>
        <v/>
      </c>
      <c r="E37" s="178">
        <v>0</v>
      </c>
      <c r="F37" s="179">
        <v>0</v>
      </c>
      <c r="G37" s="181" t="str">
        <f t="shared" si="1"/>
        <v/>
      </c>
      <c r="H37" s="180" t="str">
        <f t="shared" si="2"/>
        <v/>
      </c>
      <c r="I37" s="180" t="str">
        <f t="shared" si="3"/>
        <v/>
      </c>
      <c r="J37" s="272" t="str">
        <f t="shared" si="4"/>
        <v/>
      </c>
      <c r="K37" s="178">
        <v>0</v>
      </c>
      <c r="L37" s="179">
        <v>0</v>
      </c>
      <c r="M37" s="181" t="str">
        <f t="shared" si="5"/>
        <v/>
      </c>
      <c r="N37" s="178">
        <v>39</v>
      </c>
      <c r="O37" s="179">
        <v>16</v>
      </c>
      <c r="P37" s="181">
        <f t="shared" si="6"/>
        <v>0.41025641025641024</v>
      </c>
      <c r="Q37" s="180">
        <f t="shared" si="7"/>
        <v>-1</v>
      </c>
      <c r="R37" s="180">
        <f t="shared" si="8"/>
        <v>-1</v>
      </c>
      <c r="S37" s="272" t="str">
        <f t="shared" si="9"/>
        <v/>
      </c>
    </row>
    <row r="38" spans="1:20" ht="16.5" x14ac:dyDescent="0.3">
      <c r="A38" s="177" t="s">
        <v>552</v>
      </c>
      <c r="B38" s="178">
        <v>0</v>
      </c>
      <c r="C38" s="179">
        <v>0</v>
      </c>
      <c r="D38" s="180" t="str">
        <f t="shared" si="0"/>
        <v/>
      </c>
      <c r="E38" s="178">
        <v>0</v>
      </c>
      <c r="F38" s="179">
        <v>0</v>
      </c>
      <c r="G38" s="181" t="str">
        <f t="shared" si="1"/>
        <v/>
      </c>
      <c r="H38" s="180" t="str">
        <f t="shared" si="2"/>
        <v/>
      </c>
      <c r="I38" s="180" t="str">
        <f t="shared" si="3"/>
        <v/>
      </c>
      <c r="J38" s="272" t="str">
        <f t="shared" si="4"/>
        <v/>
      </c>
      <c r="K38" s="178">
        <v>14383</v>
      </c>
      <c r="L38" s="179">
        <v>10302</v>
      </c>
      <c r="M38" s="181">
        <f t="shared" si="5"/>
        <v>0.71626225404992006</v>
      </c>
      <c r="N38" s="178">
        <v>0</v>
      </c>
      <c r="O38" s="179">
        <v>0</v>
      </c>
      <c r="P38" s="181" t="str">
        <f t="shared" si="6"/>
        <v/>
      </c>
      <c r="Q38" s="180" t="str">
        <f t="shared" si="7"/>
        <v/>
      </c>
      <c r="R38" s="180" t="str">
        <f t="shared" si="8"/>
        <v/>
      </c>
      <c r="S38" s="272" t="str">
        <f t="shared" si="9"/>
        <v/>
      </c>
    </row>
    <row r="39" spans="1:20" ht="16.5" x14ac:dyDescent="0.3">
      <c r="A39" s="177" t="s">
        <v>437</v>
      </c>
      <c r="B39" s="178">
        <v>0</v>
      </c>
      <c r="C39" s="179">
        <v>0</v>
      </c>
      <c r="D39" s="180" t="str">
        <f t="shared" si="0"/>
        <v/>
      </c>
      <c r="E39" s="178">
        <v>1592</v>
      </c>
      <c r="F39" s="179">
        <v>934</v>
      </c>
      <c r="G39" s="181">
        <f t="shared" si="1"/>
        <v>0.58668341708542715</v>
      </c>
      <c r="H39" s="180">
        <f t="shared" si="2"/>
        <v>-1</v>
      </c>
      <c r="I39" s="180">
        <f t="shared" si="3"/>
        <v>-1</v>
      </c>
      <c r="J39" s="272" t="str">
        <f t="shared" si="4"/>
        <v/>
      </c>
      <c r="K39" s="178">
        <v>1500</v>
      </c>
      <c r="L39" s="179">
        <v>934</v>
      </c>
      <c r="M39" s="181">
        <f t="shared" si="5"/>
        <v>0.6226666666666667</v>
      </c>
      <c r="N39" s="178">
        <v>13992</v>
      </c>
      <c r="O39" s="179">
        <v>8417</v>
      </c>
      <c r="P39" s="181">
        <f t="shared" si="6"/>
        <v>0.60155803316180678</v>
      </c>
      <c r="Q39" s="180">
        <f t="shared" si="7"/>
        <v>-0.89279588336192106</v>
      </c>
      <c r="R39" s="180">
        <f t="shared" si="8"/>
        <v>-0.88903409765949859</v>
      </c>
      <c r="S39" s="272">
        <f t="shared" si="9"/>
        <v>2.1108633504859919E-2</v>
      </c>
    </row>
    <row r="40" spans="1:20" ht="16.5" x14ac:dyDescent="0.3">
      <c r="A40" s="177" t="s">
        <v>553</v>
      </c>
      <c r="B40" s="178">
        <v>0</v>
      </c>
      <c r="C40" s="179">
        <v>0</v>
      </c>
      <c r="D40" s="180" t="str">
        <f t="shared" si="0"/>
        <v/>
      </c>
      <c r="E40" s="178">
        <v>0</v>
      </c>
      <c r="F40" s="179">
        <v>0</v>
      </c>
      <c r="G40" s="181" t="str">
        <f t="shared" si="1"/>
        <v/>
      </c>
      <c r="H40" s="180" t="str">
        <f t="shared" si="2"/>
        <v/>
      </c>
      <c r="I40" s="180" t="str">
        <f t="shared" si="3"/>
        <v/>
      </c>
      <c r="J40" s="272" t="str">
        <f t="shared" si="4"/>
        <v/>
      </c>
      <c r="K40" s="178">
        <v>284</v>
      </c>
      <c r="L40" s="179">
        <v>61</v>
      </c>
      <c r="M40" s="181">
        <f t="shared" si="5"/>
        <v>0.21478873239436619</v>
      </c>
      <c r="N40" s="178">
        <v>0</v>
      </c>
      <c r="O40" s="179">
        <v>0</v>
      </c>
      <c r="P40" s="181" t="str">
        <f t="shared" si="6"/>
        <v/>
      </c>
      <c r="Q40" s="180" t="str">
        <f t="shared" si="7"/>
        <v/>
      </c>
      <c r="R40" s="180" t="str">
        <f t="shared" si="8"/>
        <v/>
      </c>
      <c r="S40" s="272" t="str">
        <f t="shared" si="9"/>
        <v/>
      </c>
    </row>
    <row r="41" spans="1:20" ht="16.5" x14ac:dyDescent="0.3">
      <c r="A41" s="177" t="s">
        <v>434</v>
      </c>
      <c r="B41" s="178">
        <v>0</v>
      </c>
      <c r="C41" s="179">
        <v>0</v>
      </c>
      <c r="D41" s="180" t="str">
        <f t="shared" si="0"/>
        <v/>
      </c>
      <c r="E41" s="178">
        <v>5952</v>
      </c>
      <c r="F41" s="179">
        <v>4827</v>
      </c>
      <c r="G41" s="181">
        <f t="shared" si="1"/>
        <v>0.81098790322580649</v>
      </c>
      <c r="H41" s="180">
        <f t="shared" si="2"/>
        <v>-1</v>
      </c>
      <c r="I41" s="180">
        <f t="shared" si="3"/>
        <v>-1</v>
      </c>
      <c r="J41" s="272" t="str">
        <f t="shared" si="4"/>
        <v/>
      </c>
      <c r="K41" s="178">
        <v>29760</v>
      </c>
      <c r="L41" s="179">
        <v>22880</v>
      </c>
      <c r="M41" s="181">
        <f t="shared" si="5"/>
        <v>0.76881720430107525</v>
      </c>
      <c r="N41" s="178">
        <v>27792</v>
      </c>
      <c r="O41" s="179">
        <v>21549</v>
      </c>
      <c r="P41" s="181">
        <f t="shared" si="6"/>
        <v>0.77536701208981007</v>
      </c>
      <c r="Q41" s="180">
        <f t="shared" si="7"/>
        <v>7.0811744386873876E-2</v>
      </c>
      <c r="R41" s="180">
        <f t="shared" si="8"/>
        <v>6.1766207248596272E-2</v>
      </c>
      <c r="S41" s="272">
        <f t="shared" si="9"/>
        <v>-6.5498077887348183E-3</v>
      </c>
    </row>
    <row r="42" spans="1:20" ht="16.5" x14ac:dyDescent="0.3">
      <c r="A42" s="177" t="s">
        <v>554</v>
      </c>
      <c r="B42" s="178">
        <v>0</v>
      </c>
      <c r="C42" s="179">
        <v>0</v>
      </c>
      <c r="D42" s="180" t="str">
        <f t="shared" si="0"/>
        <v/>
      </c>
      <c r="E42" s="178">
        <v>0</v>
      </c>
      <c r="F42" s="179">
        <v>0</v>
      </c>
      <c r="G42" s="181" t="str">
        <f t="shared" si="1"/>
        <v/>
      </c>
      <c r="H42" s="180" t="str">
        <f t="shared" si="2"/>
        <v/>
      </c>
      <c r="I42" s="180" t="str">
        <f t="shared" si="3"/>
        <v/>
      </c>
      <c r="J42" s="272" t="str">
        <f t="shared" si="4"/>
        <v/>
      </c>
      <c r="K42" s="178">
        <v>0</v>
      </c>
      <c r="L42" s="179">
        <v>0</v>
      </c>
      <c r="M42" s="181" t="str">
        <f t="shared" si="5"/>
        <v/>
      </c>
      <c r="N42" s="178">
        <v>80</v>
      </c>
      <c r="O42" s="179">
        <v>37</v>
      </c>
      <c r="P42" s="181">
        <f t="shared" si="6"/>
        <v>0.46250000000000002</v>
      </c>
      <c r="Q42" s="180">
        <f t="shared" si="7"/>
        <v>-1</v>
      </c>
      <c r="R42" s="180">
        <f t="shared" si="8"/>
        <v>-1</v>
      </c>
      <c r="S42" s="272" t="str">
        <f t="shared" si="9"/>
        <v/>
      </c>
    </row>
    <row r="43" spans="1:20" ht="16.5" x14ac:dyDescent="0.3">
      <c r="A43" s="177" t="s">
        <v>436</v>
      </c>
      <c r="B43" s="178">
        <v>0</v>
      </c>
      <c r="C43" s="179">
        <v>0</v>
      </c>
      <c r="D43" s="180" t="str">
        <f t="shared" si="0"/>
        <v/>
      </c>
      <c r="E43" s="178">
        <v>606</v>
      </c>
      <c r="F43" s="179">
        <v>529</v>
      </c>
      <c r="G43" s="181">
        <f t="shared" si="1"/>
        <v>0.8729372937293729</v>
      </c>
      <c r="H43" s="180">
        <f t="shared" si="2"/>
        <v>-1</v>
      </c>
      <c r="I43" s="180">
        <f t="shared" si="3"/>
        <v>-1</v>
      </c>
      <c r="J43" s="272" t="str">
        <f t="shared" si="4"/>
        <v/>
      </c>
      <c r="K43" s="178">
        <v>0</v>
      </c>
      <c r="L43" s="179">
        <v>0</v>
      </c>
      <c r="M43" s="181" t="str">
        <f t="shared" si="5"/>
        <v/>
      </c>
      <c r="N43" s="178">
        <v>1212</v>
      </c>
      <c r="O43" s="179">
        <v>1095</v>
      </c>
      <c r="P43" s="181">
        <f t="shared" si="6"/>
        <v>0.90346534653465349</v>
      </c>
      <c r="Q43" s="180">
        <f t="shared" si="7"/>
        <v>-1</v>
      </c>
      <c r="R43" s="180">
        <f t="shared" si="8"/>
        <v>-1</v>
      </c>
      <c r="S43" s="272" t="str">
        <f t="shared" si="9"/>
        <v/>
      </c>
    </row>
    <row r="44" spans="1:20" ht="17.25" x14ac:dyDescent="0.3">
      <c r="A44" s="177" t="s">
        <v>555</v>
      </c>
      <c r="B44" s="178">
        <v>0</v>
      </c>
      <c r="C44" s="179">
        <v>0</v>
      </c>
      <c r="D44" s="180" t="str">
        <f t="shared" si="0"/>
        <v/>
      </c>
      <c r="E44" s="178">
        <v>0</v>
      </c>
      <c r="F44" s="179">
        <v>0</v>
      </c>
      <c r="G44" s="181" t="str">
        <f t="shared" si="1"/>
        <v/>
      </c>
      <c r="H44" s="180" t="str">
        <f t="shared" si="2"/>
        <v/>
      </c>
      <c r="I44" s="180" t="str">
        <f t="shared" si="3"/>
        <v/>
      </c>
      <c r="J44" s="272" t="str">
        <f t="shared" si="4"/>
        <v/>
      </c>
      <c r="K44" s="178">
        <v>768</v>
      </c>
      <c r="L44" s="179">
        <v>351</v>
      </c>
      <c r="M44" s="181">
        <f t="shared" si="5"/>
        <v>0.45703125</v>
      </c>
      <c r="N44" s="178">
        <v>2418</v>
      </c>
      <c r="O44" s="179">
        <v>987</v>
      </c>
      <c r="P44" s="181">
        <f t="shared" si="6"/>
        <v>0.40818858560794047</v>
      </c>
      <c r="Q44" s="180">
        <f t="shared" si="7"/>
        <v>-0.68238213399503722</v>
      </c>
      <c r="R44" s="180">
        <f t="shared" si="8"/>
        <v>-0.64437689969604861</v>
      </c>
      <c r="S44" s="272">
        <f t="shared" si="9"/>
        <v>4.8842664392059532E-2</v>
      </c>
      <c r="T44" s="176"/>
    </row>
    <row r="45" spans="1:20" ht="16.5" x14ac:dyDescent="0.3">
      <c r="A45" s="177" t="s">
        <v>438</v>
      </c>
      <c r="B45" s="178">
        <v>0</v>
      </c>
      <c r="C45" s="179">
        <v>0</v>
      </c>
      <c r="D45" s="180" t="str">
        <f t="shared" si="0"/>
        <v/>
      </c>
      <c r="E45" s="178">
        <v>0</v>
      </c>
      <c r="F45" s="179">
        <v>0</v>
      </c>
      <c r="G45" s="181" t="str">
        <f t="shared" si="1"/>
        <v/>
      </c>
      <c r="H45" s="180" t="str">
        <f t="shared" si="2"/>
        <v/>
      </c>
      <c r="I45" s="180" t="str">
        <f t="shared" si="3"/>
        <v/>
      </c>
      <c r="J45" s="272" t="str">
        <f t="shared" si="4"/>
        <v/>
      </c>
      <c r="K45" s="178">
        <v>120</v>
      </c>
      <c r="L45" s="179">
        <v>51</v>
      </c>
      <c r="M45" s="181">
        <f t="shared" si="5"/>
        <v>0.42499999999999999</v>
      </c>
      <c r="N45" s="178">
        <v>0</v>
      </c>
      <c r="O45" s="179">
        <v>0</v>
      </c>
      <c r="P45" s="181" t="str">
        <f t="shared" si="6"/>
        <v/>
      </c>
      <c r="Q45" s="180" t="str">
        <f t="shared" si="7"/>
        <v/>
      </c>
      <c r="R45" s="180" t="str">
        <f t="shared" si="8"/>
        <v/>
      </c>
      <c r="S45" s="272" t="str">
        <f t="shared" si="9"/>
        <v/>
      </c>
      <c r="T45" s="171"/>
    </row>
    <row r="46" spans="1:20" ht="16.5" x14ac:dyDescent="0.3">
      <c r="A46" s="177" t="s">
        <v>439</v>
      </c>
      <c r="B46" s="178">
        <v>0</v>
      </c>
      <c r="C46" s="179">
        <v>0</v>
      </c>
      <c r="D46" s="180" t="str">
        <f t="shared" si="0"/>
        <v/>
      </c>
      <c r="E46" s="178">
        <v>1600</v>
      </c>
      <c r="F46" s="179">
        <v>986</v>
      </c>
      <c r="G46" s="181">
        <f t="shared" si="1"/>
        <v>0.61624999999999996</v>
      </c>
      <c r="H46" s="180">
        <f t="shared" si="2"/>
        <v>-1</v>
      </c>
      <c r="I46" s="180">
        <f t="shared" si="3"/>
        <v>-1</v>
      </c>
      <c r="J46" s="272" t="str">
        <f t="shared" si="4"/>
        <v/>
      </c>
      <c r="K46" s="178">
        <v>400</v>
      </c>
      <c r="L46" s="179">
        <v>200</v>
      </c>
      <c r="M46" s="181">
        <f t="shared" si="5"/>
        <v>0.5</v>
      </c>
      <c r="N46" s="178">
        <v>10650</v>
      </c>
      <c r="O46" s="179">
        <v>5016</v>
      </c>
      <c r="P46" s="181">
        <f t="shared" si="6"/>
        <v>0.47098591549295776</v>
      </c>
      <c r="Q46" s="180">
        <f t="shared" si="7"/>
        <v>-0.96244131455399062</v>
      </c>
      <c r="R46" s="180">
        <f t="shared" si="8"/>
        <v>-0.96012759170653905</v>
      </c>
      <c r="S46" s="272">
        <f t="shared" si="9"/>
        <v>2.9014084507042237E-2</v>
      </c>
      <c r="T46" s="171"/>
    </row>
    <row r="47" spans="1:20" ht="16.5" x14ac:dyDescent="0.3">
      <c r="A47" s="177" t="s">
        <v>440</v>
      </c>
      <c r="B47" s="178">
        <v>0</v>
      </c>
      <c r="C47" s="179">
        <v>0</v>
      </c>
      <c r="D47" s="180" t="str">
        <f t="shared" si="0"/>
        <v/>
      </c>
      <c r="E47" s="178">
        <v>174</v>
      </c>
      <c r="F47" s="179">
        <v>173</v>
      </c>
      <c r="G47" s="181">
        <f t="shared" si="1"/>
        <v>0.99425287356321834</v>
      </c>
      <c r="H47" s="180">
        <f t="shared" si="2"/>
        <v>-1</v>
      </c>
      <c r="I47" s="180">
        <f t="shared" si="3"/>
        <v>-1</v>
      </c>
      <c r="J47" s="272" t="str">
        <f t="shared" si="4"/>
        <v/>
      </c>
      <c r="K47" s="178">
        <v>0</v>
      </c>
      <c r="L47" s="179">
        <v>0</v>
      </c>
      <c r="M47" s="181" t="str">
        <f t="shared" si="5"/>
        <v/>
      </c>
      <c r="N47" s="178">
        <v>174</v>
      </c>
      <c r="O47" s="179">
        <v>173</v>
      </c>
      <c r="P47" s="181">
        <f t="shared" si="6"/>
        <v>0.99425287356321834</v>
      </c>
      <c r="Q47" s="180">
        <f t="shared" si="7"/>
        <v>-1</v>
      </c>
      <c r="R47" s="180">
        <f t="shared" si="8"/>
        <v>-1</v>
      </c>
      <c r="S47" s="272" t="str">
        <f t="shared" si="9"/>
        <v/>
      </c>
      <c r="T47" s="171"/>
    </row>
    <row r="48" spans="1:20" ht="17.25" thickBot="1" x14ac:dyDescent="0.35">
      <c r="A48" s="177" t="s">
        <v>556</v>
      </c>
      <c r="B48" s="178">
        <v>0</v>
      </c>
      <c r="C48" s="179">
        <v>0</v>
      </c>
      <c r="D48" s="180" t="str">
        <f t="shared" si="0"/>
        <v/>
      </c>
      <c r="E48" s="178">
        <v>0</v>
      </c>
      <c r="F48" s="179">
        <v>0</v>
      </c>
      <c r="G48" s="181" t="str">
        <f t="shared" si="1"/>
        <v/>
      </c>
      <c r="H48" s="180" t="str">
        <f t="shared" si="2"/>
        <v/>
      </c>
      <c r="I48" s="180" t="str">
        <f t="shared" si="3"/>
        <v/>
      </c>
      <c r="J48" s="272" t="str">
        <f t="shared" si="4"/>
        <v/>
      </c>
      <c r="K48" s="178">
        <v>0</v>
      </c>
      <c r="L48" s="179">
        <v>0</v>
      </c>
      <c r="M48" s="181" t="str">
        <f t="shared" si="5"/>
        <v/>
      </c>
      <c r="N48" s="178">
        <v>1050</v>
      </c>
      <c r="O48" s="179">
        <v>772</v>
      </c>
      <c r="P48" s="181">
        <f t="shared" si="6"/>
        <v>0.73523809523809525</v>
      </c>
      <c r="Q48" s="180">
        <f t="shared" si="7"/>
        <v>-1</v>
      </c>
      <c r="R48" s="180">
        <f t="shared" si="8"/>
        <v>-1</v>
      </c>
      <c r="S48" s="272" t="str">
        <f t="shared" si="9"/>
        <v/>
      </c>
      <c r="T48" s="171"/>
    </row>
    <row r="49" spans="1:20" ht="16.5" thickTop="1" x14ac:dyDescent="0.25">
      <c r="A49" s="215" t="s">
        <v>174</v>
      </c>
      <c r="B49" s="216">
        <v>437091</v>
      </c>
      <c r="C49" s="217">
        <v>389734</v>
      </c>
      <c r="D49" s="218">
        <f t="shared" si="0"/>
        <v>0.89165414067093585</v>
      </c>
      <c r="E49" s="216">
        <v>395855</v>
      </c>
      <c r="F49" s="217">
        <v>356652</v>
      </c>
      <c r="G49" s="219">
        <f t="shared" si="1"/>
        <v>0.90096626289929393</v>
      </c>
      <c r="H49" s="218">
        <f t="shared" si="2"/>
        <v>0.10416945598767224</v>
      </c>
      <c r="I49" s="218">
        <f t="shared" si="3"/>
        <v>9.2757085338088574E-2</v>
      </c>
      <c r="J49" s="271">
        <f t="shared" si="4"/>
        <v>-9.3121222283580884E-3</v>
      </c>
      <c r="K49" s="220">
        <v>3407040</v>
      </c>
      <c r="L49" s="216">
        <v>2936020</v>
      </c>
      <c r="M49" s="219">
        <f t="shared" si="5"/>
        <v>0.86175096271250118</v>
      </c>
      <c r="N49" s="216">
        <v>2958093</v>
      </c>
      <c r="O49" s="217">
        <v>2588675</v>
      </c>
      <c r="P49" s="219">
        <f t="shared" si="6"/>
        <v>0.87511616436670514</v>
      </c>
      <c r="Q49" s="218">
        <f t="shared" si="7"/>
        <v>0.15176906202746165</v>
      </c>
      <c r="R49" s="218">
        <f t="shared" si="8"/>
        <v>0.13417868214434026</v>
      </c>
      <c r="S49" s="271">
        <f t="shared" si="9"/>
        <v>-1.3365201654203962E-2</v>
      </c>
      <c r="T49" s="171"/>
    </row>
    <row r="50" spans="1:20" ht="16.5" x14ac:dyDescent="0.3">
      <c r="A50" s="177" t="s">
        <v>175</v>
      </c>
      <c r="B50" s="178">
        <v>73968</v>
      </c>
      <c r="C50" s="179">
        <v>67230</v>
      </c>
      <c r="D50" s="180">
        <f t="shared" si="0"/>
        <v>0.90890655418559374</v>
      </c>
      <c r="E50" s="178">
        <v>74064</v>
      </c>
      <c r="F50" s="179">
        <v>66045</v>
      </c>
      <c r="G50" s="181">
        <f t="shared" si="1"/>
        <v>0.89172877511341542</v>
      </c>
      <c r="H50" s="180">
        <f t="shared" si="2"/>
        <v>-1.2961762799740262E-3</v>
      </c>
      <c r="I50" s="180">
        <f t="shared" si="3"/>
        <v>1.7942312059959109E-2</v>
      </c>
      <c r="J50" s="272">
        <f t="shared" si="4"/>
        <v>1.7177779072178323E-2</v>
      </c>
      <c r="K50" s="178">
        <v>593789</v>
      </c>
      <c r="L50" s="179">
        <v>521787</v>
      </c>
      <c r="M50" s="181">
        <f t="shared" si="5"/>
        <v>0.87874143845709507</v>
      </c>
      <c r="N50" s="178">
        <v>542233</v>
      </c>
      <c r="O50" s="179">
        <v>476039</v>
      </c>
      <c r="P50" s="181">
        <f t="shared" si="6"/>
        <v>0.87792332816335417</v>
      </c>
      <c r="Q50" s="180">
        <f t="shared" si="7"/>
        <v>9.5080896957580929E-2</v>
      </c>
      <c r="R50" s="180">
        <f t="shared" si="8"/>
        <v>9.6101369845748019E-2</v>
      </c>
      <c r="S50" s="272">
        <f t="shared" si="9"/>
        <v>8.1811029374090349E-4</v>
      </c>
      <c r="T50" s="171"/>
    </row>
    <row r="51" spans="1:20" ht="16.5" x14ac:dyDescent="0.3">
      <c r="A51" s="177" t="s">
        <v>176</v>
      </c>
      <c r="B51" s="178">
        <v>43341</v>
      </c>
      <c r="C51" s="179">
        <v>38454</v>
      </c>
      <c r="D51" s="180">
        <f t="shared" si="0"/>
        <v>0.88724302623382012</v>
      </c>
      <c r="E51" s="178">
        <v>35966</v>
      </c>
      <c r="F51" s="179">
        <v>33993</v>
      </c>
      <c r="G51" s="181">
        <f t="shared" si="1"/>
        <v>0.94514263471055993</v>
      </c>
      <c r="H51" s="180">
        <f t="shared" si="2"/>
        <v>0.20505477395317806</v>
      </c>
      <c r="I51" s="180">
        <f t="shared" si="3"/>
        <v>0.13123290089135997</v>
      </c>
      <c r="J51" s="272">
        <f t="shared" si="4"/>
        <v>-5.7899608476739806E-2</v>
      </c>
      <c r="K51" s="178">
        <v>323410</v>
      </c>
      <c r="L51" s="179">
        <v>281077</v>
      </c>
      <c r="M51" s="181">
        <f t="shared" si="5"/>
        <v>0.86910423301691353</v>
      </c>
      <c r="N51" s="178">
        <v>248868</v>
      </c>
      <c r="O51" s="179">
        <v>224240</v>
      </c>
      <c r="P51" s="181">
        <f t="shared" si="6"/>
        <v>0.90103990870662354</v>
      </c>
      <c r="Q51" s="180">
        <f t="shared" si="7"/>
        <v>0.2995242457849141</v>
      </c>
      <c r="R51" s="180">
        <f t="shared" si="8"/>
        <v>0.25346503745986437</v>
      </c>
      <c r="S51" s="272">
        <f t="shared" si="9"/>
        <v>-3.1935675689710008E-2</v>
      </c>
      <c r="T51" s="171"/>
    </row>
    <row r="52" spans="1:20" ht="16.5" x14ac:dyDescent="0.3">
      <c r="A52" s="177" t="s">
        <v>177</v>
      </c>
      <c r="B52" s="178">
        <v>36810</v>
      </c>
      <c r="C52" s="179">
        <v>31463</v>
      </c>
      <c r="D52" s="180">
        <f t="shared" si="0"/>
        <v>0.85474055963053519</v>
      </c>
      <c r="E52" s="178">
        <v>31476</v>
      </c>
      <c r="F52" s="179">
        <v>27206</v>
      </c>
      <c r="G52" s="181">
        <f t="shared" si="1"/>
        <v>0.86434108527131781</v>
      </c>
      <c r="H52" s="180">
        <f t="shared" si="2"/>
        <v>0.169462447579108</v>
      </c>
      <c r="I52" s="180">
        <f t="shared" si="3"/>
        <v>0.15647283687421898</v>
      </c>
      <c r="J52" s="272">
        <f t="shared" si="4"/>
        <v>-9.6005256407826201E-3</v>
      </c>
      <c r="K52" s="178">
        <v>251557</v>
      </c>
      <c r="L52" s="179">
        <v>219830</v>
      </c>
      <c r="M52" s="181">
        <f t="shared" si="5"/>
        <v>0.87387749098613832</v>
      </c>
      <c r="N52" s="178">
        <v>240226</v>
      </c>
      <c r="O52" s="179">
        <v>204264</v>
      </c>
      <c r="P52" s="181">
        <f t="shared" si="6"/>
        <v>0.85029930149109589</v>
      </c>
      <c r="Q52" s="180">
        <f t="shared" si="7"/>
        <v>4.7168083388142934E-2</v>
      </c>
      <c r="R52" s="180">
        <f t="shared" si="8"/>
        <v>7.6205302941291686E-2</v>
      </c>
      <c r="S52" s="272">
        <f t="shared" si="9"/>
        <v>2.3578189495042423E-2</v>
      </c>
      <c r="T52" s="171"/>
    </row>
    <row r="53" spans="1:20" ht="16.5" x14ac:dyDescent="0.3">
      <c r="A53" s="177" t="s">
        <v>178</v>
      </c>
      <c r="B53" s="178">
        <v>32743</v>
      </c>
      <c r="C53" s="179">
        <v>29834</v>
      </c>
      <c r="D53" s="180">
        <f t="shared" si="0"/>
        <v>0.91115658308646119</v>
      </c>
      <c r="E53" s="178">
        <v>21377</v>
      </c>
      <c r="F53" s="179">
        <v>19907</v>
      </c>
      <c r="G53" s="181">
        <f t="shared" si="1"/>
        <v>0.93123450437385979</v>
      </c>
      <c r="H53" s="180">
        <f t="shared" si="2"/>
        <v>0.53169294101136733</v>
      </c>
      <c r="I53" s="180">
        <f t="shared" si="3"/>
        <v>0.49866880996634344</v>
      </c>
      <c r="J53" s="272">
        <f t="shared" si="4"/>
        <v>-2.0077921287398603E-2</v>
      </c>
      <c r="K53" s="178">
        <v>224707</v>
      </c>
      <c r="L53" s="179">
        <v>194163</v>
      </c>
      <c r="M53" s="181">
        <f t="shared" si="5"/>
        <v>0.86407188027075255</v>
      </c>
      <c r="N53" s="178">
        <v>142287</v>
      </c>
      <c r="O53" s="179">
        <v>129320</v>
      </c>
      <c r="P53" s="181"/>
      <c r="Q53" s="180">
        <f t="shared" si="7"/>
        <v>0.57925179390949277</v>
      </c>
      <c r="R53" s="180">
        <f t="shared" si="8"/>
        <v>0.50141509433962272</v>
      </c>
      <c r="S53" s="272">
        <f t="shared" si="9"/>
        <v>0.86407188027075255</v>
      </c>
      <c r="T53" s="171"/>
    </row>
    <row r="54" spans="1:20" ht="16.5" x14ac:dyDescent="0.3">
      <c r="A54" s="177" t="s">
        <v>179</v>
      </c>
      <c r="B54" s="178">
        <v>30269</v>
      </c>
      <c r="C54" s="179">
        <v>26970</v>
      </c>
      <c r="D54" s="180">
        <f t="shared" si="0"/>
        <v>0.89101060490931316</v>
      </c>
      <c r="E54" s="178">
        <v>29876</v>
      </c>
      <c r="F54" s="179">
        <v>27439</v>
      </c>
      <c r="G54" s="181">
        <f t="shared" si="1"/>
        <v>0.91842950863569417</v>
      </c>
      <c r="H54" s="180">
        <f t="shared" si="2"/>
        <v>1.3154371401794096E-2</v>
      </c>
      <c r="I54" s="180">
        <f t="shared" si="3"/>
        <v>-1.7092459637741864E-2</v>
      </c>
      <c r="J54" s="272">
        <f t="shared" si="4"/>
        <v>-2.7418903726381005E-2</v>
      </c>
      <c r="K54" s="178">
        <v>241845</v>
      </c>
      <c r="L54" s="179">
        <v>205649</v>
      </c>
      <c r="M54" s="181">
        <f t="shared" si="5"/>
        <v>0.85033389154210337</v>
      </c>
      <c r="N54" s="178">
        <v>235859</v>
      </c>
      <c r="O54" s="179">
        <v>209563</v>
      </c>
      <c r="P54" s="181"/>
      <c r="Q54" s="180">
        <f t="shared" si="7"/>
        <v>2.5379569997328932E-2</v>
      </c>
      <c r="R54" s="180">
        <f t="shared" si="8"/>
        <v>-1.8676961104775125E-2</v>
      </c>
      <c r="S54" s="272">
        <f t="shared" si="9"/>
        <v>0.85033389154210337</v>
      </c>
      <c r="T54" s="171"/>
    </row>
    <row r="55" spans="1:20" ht="16.5" x14ac:dyDescent="0.3">
      <c r="A55" s="177" t="s">
        <v>180</v>
      </c>
      <c r="B55" s="178">
        <v>21064</v>
      </c>
      <c r="C55" s="179">
        <v>19670</v>
      </c>
      <c r="D55" s="180">
        <f t="shared" si="0"/>
        <v>0.93382073680212685</v>
      </c>
      <c r="E55" s="178">
        <v>16172</v>
      </c>
      <c r="F55" s="179">
        <v>15361</v>
      </c>
      <c r="G55" s="181">
        <f t="shared" si="1"/>
        <v>0.94985159534998764</v>
      </c>
      <c r="H55" s="180">
        <f t="shared" si="2"/>
        <v>0.30249814494187488</v>
      </c>
      <c r="I55" s="180">
        <f t="shared" si="3"/>
        <v>0.28051559143284943</v>
      </c>
      <c r="J55" s="272">
        <f t="shared" si="4"/>
        <v>-1.6030858547860793E-2</v>
      </c>
      <c r="K55" s="178">
        <v>150724</v>
      </c>
      <c r="L55" s="179">
        <v>134479</v>
      </c>
      <c r="M55" s="181">
        <f t="shared" si="5"/>
        <v>0.89222021708553378</v>
      </c>
      <c r="N55" s="178">
        <v>136712</v>
      </c>
      <c r="O55" s="179">
        <v>122509</v>
      </c>
      <c r="P55" s="181">
        <f t="shared" si="6"/>
        <v>0.89611007080578153</v>
      </c>
      <c r="Q55" s="180">
        <f t="shared" si="7"/>
        <v>0.10249283164608802</v>
      </c>
      <c r="R55" s="180">
        <f t="shared" si="8"/>
        <v>9.7707107232938073E-2</v>
      </c>
      <c r="S55" s="272">
        <f t="shared" si="9"/>
        <v>-3.889853720247749E-3</v>
      </c>
      <c r="T55" s="171"/>
    </row>
    <row r="56" spans="1:20" ht="16.5" x14ac:dyDescent="0.3">
      <c r="A56" s="177" t="s">
        <v>181</v>
      </c>
      <c r="B56" s="178">
        <v>19226</v>
      </c>
      <c r="C56" s="179">
        <v>16975</v>
      </c>
      <c r="D56" s="180">
        <f t="shared" si="0"/>
        <v>0.88291896390304792</v>
      </c>
      <c r="E56" s="178">
        <v>19068</v>
      </c>
      <c r="F56" s="179">
        <v>17534</v>
      </c>
      <c r="G56" s="181">
        <f t="shared" si="1"/>
        <v>0.91955108034403188</v>
      </c>
      <c r="H56" s="180">
        <f t="shared" si="2"/>
        <v>8.2861338367945514E-3</v>
      </c>
      <c r="I56" s="180">
        <f t="shared" si="3"/>
        <v>-3.188091707539642E-2</v>
      </c>
      <c r="J56" s="272">
        <f t="shared" si="4"/>
        <v>-3.6632116440983964E-2</v>
      </c>
      <c r="K56" s="178">
        <v>148974</v>
      </c>
      <c r="L56" s="179">
        <v>127661</v>
      </c>
      <c r="M56" s="181">
        <f t="shared" si="5"/>
        <v>0.85693476714057482</v>
      </c>
      <c r="N56" s="178">
        <v>146890</v>
      </c>
      <c r="O56" s="179">
        <v>131785</v>
      </c>
      <c r="P56" s="181">
        <f t="shared" si="6"/>
        <v>0.89716794880522843</v>
      </c>
      <c r="Q56" s="180">
        <f t="shared" si="7"/>
        <v>1.4187487235346241E-2</v>
      </c>
      <c r="R56" s="180">
        <f t="shared" si="8"/>
        <v>-3.1293394544143815E-2</v>
      </c>
      <c r="S56" s="272">
        <f t="shared" si="9"/>
        <v>-4.0233181664653617E-2</v>
      </c>
      <c r="T56" s="171"/>
    </row>
    <row r="57" spans="1:20" ht="16.5" x14ac:dyDescent="0.3">
      <c r="A57" s="177" t="s">
        <v>184</v>
      </c>
      <c r="B57" s="178">
        <v>17484</v>
      </c>
      <c r="C57" s="179">
        <v>15746</v>
      </c>
      <c r="D57" s="180">
        <f t="shared" si="0"/>
        <v>0.90059482955845349</v>
      </c>
      <c r="E57" s="178">
        <v>12972</v>
      </c>
      <c r="F57" s="179">
        <v>11381</v>
      </c>
      <c r="G57" s="181">
        <f t="shared" si="1"/>
        <v>0.8773512180080173</v>
      </c>
      <c r="H57" s="180">
        <f t="shared" si="2"/>
        <v>0.34782608695652173</v>
      </c>
      <c r="I57" s="180">
        <f t="shared" si="3"/>
        <v>0.38353396010895358</v>
      </c>
      <c r="J57" s="272">
        <f t="shared" si="4"/>
        <v>2.3243611550436194E-2</v>
      </c>
      <c r="K57" s="178">
        <v>134232</v>
      </c>
      <c r="L57" s="179">
        <v>111276</v>
      </c>
      <c r="M57" s="181">
        <f t="shared" si="5"/>
        <v>0.82898265689254425</v>
      </c>
      <c r="N57" s="178">
        <v>95316</v>
      </c>
      <c r="O57" s="179">
        <v>78876</v>
      </c>
      <c r="P57" s="181">
        <f t="shared" si="6"/>
        <v>0.82752108775022037</v>
      </c>
      <c r="Q57" s="180">
        <f t="shared" si="7"/>
        <v>0.40828402366863914</v>
      </c>
      <c r="R57" s="180">
        <f t="shared" si="8"/>
        <v>0.41077133728890924</v>
      </c>
      <c r="S57" s="272">
        <f t="shared" si="9"/>
        <v>1.4615691423238708E-3</v>
      </c>
      <c r="T57" s="171"/>
    </row>
    <row r="58" spans="1:20" ht="16.5" x14ac:dyDescent="0.3">
      <c r="A58" s="177" t="s">
        <v>186</v>
      </c>
      <c r="B58" s="178">
        <v>17176</v>
      </c>
      <c r="C58" s="179">
        <v>14674</v>
      </c>
      <c r="D58" s="180">
        <f t="shared" si="0"/>
        <v>0.854331625523987</v>
      </c>
      <c r="E58" s="178">
        <v>16652</v>
      </c>
      <c r="F58" s="179">
        <v>13993</v>
      </c>
      <c r="G58" s="181">
        <f t="shared" si="1"/>
        <v>0.84031948114340616</v>
      </c>
      <c r="H58" s="180">
        <f t="shared" si="2"/>
        <v>3.1467691568580314E-2</v>
      </c>
      <c r="I58" s="180">
        <f t="shared" si="3"/>
        <v>4.866719073822634E-2</v>
      </c>
      <c r="J58" s="272">
        <f t="shared" si="4"/>
        <v>1.4012144380580849E-2</v>
      </c>
      <c r="K58" s="178">
        <v>126272</v>
      </c>
      <c r="L58" s="179">
        <v>108316</v>
      </c>
      <c r="M58" s="181">
        <f t="shared" si="5"/>
        <v>0.85779903699949311</v>
      </c>
      <c r="N58" s="178">
        <v>127585</v>
      </c>
      <c r="O58" s="179">
        <v>101521</v>
      </c>
      <c r="P58" s="181">
        <f t="shared" si="6"/>
        <v>0.79571266214680414</v>
      </c>
      <c r="Q58" s="180">
        <f t="shared" si="7"/>
        <v>-1.0291178430066217E-2</v>
      </c>
      <c r="R58" s="180">
        <f t="shared" si="8"/>
        <v>6.6931964815161393E-2</v>
      </c>
      <c r="S58" s="272">
        <f t="shared" si="9"/>
        <v>6.2086374852688975E-2</v>
      </c>
      <c r="T58" s="171"/>
    </row>
    <row r="59" spans="1:20" ht="16.5" x14ac:dyDescent="0.3">
      <c r="A59" s="177" t="s">
        <v>185</v>
      </c>
      <c r="B59" s="178">
        <v>16704</v>
      </c>
      <c r="C59" s="179">
        <v>14926</v>
      </c>
      <c r="D59" s="180">
        <f t="shared" si="0"/>
        <v>0.89355842911877392</v>
      </c>
      <c r="E59" s="178">
        <v>15482</v>
      </c>
      <c r="F59" s="179">
        <v>13831</v>
      </c>
      <c r="G59" s="181">
        <f t="shared" si="1"/>
        <v>0.89336003100374628</v>
      </c>
      <c r="H59" s="180">
        <f t="shared" si="2"/>
        <v>7.8930370753132584E-2</v>
      </c>
      <c r="I59" s="180">
        <f t="shared" si="3"/>
        <v>7.9169980478634994E-2</v>
      </c>
      <c r="J59" s="272">
        <f t="shared" si="4"/>
        <v>1.983981150276426E-4</v>
      </c>
      <c r="K59" s="178">
        <v>128080</v>
      </c>
      <c r="L59" s="179">
        <v>110196</v>
      </c>
      <c r="M59" s="181">
        <f t="shared" si="5"/>
        <v>0.860368519675203</v>
      </c>
      <c r="N59" s="178">
        <v>119196</v>
      </c>
      <c r="O59" s="179">
        <v>106844</v>
      </c>
      <c r="P59" s="181">
        <f t="shared" si="6"/>
        <v>0.89637236148864052</v>
      </c>
      <c r="Q59" s="180">
        <f t="shared" si="7"/>
        <v>7.4532702439679133E-2</v>
      </c>
      <c r="R59" s="180">
        <f t="shared" si="8"/>
        <v>3.1372842649095789E-2</v>
      </c>
      <c r="S59" s="272">
        <f t="shared" si="9"/>
        <v>-3.600384181343752E-2</v>
      </c>
      <c r="T59" s="171"/>
    </row>
    <row r="60" spans="1:20" ht="16.5" x14ac:dyDescent="0.3">
      <c r="A60" s="177" t="s">
        <v>188</v>
      </c>
      <c r="B60" s="178">
        <v>16636</v>
      </c>
      <c r="C60" s="179">
        <v>13856</v>
      </c>
      <c r="D60" s="180">
        <f t="shared" si="0"/>
        <v>0.83289252224092325</v>
      </c>
      <c r="E60" s="178">
        <v>17179</v>
      </c>
      <c r="F60" s="179">
        <v>14895</v>
      </c>
      <c r="G60" s="181">
        <f t="shared" si="1"/>
        <v>0.86704697595901969</v>
      </c>
      <c r="H60" s="180">
        <f t="shared" si="2"/>
        <v>-3.160835904301762E-2</v>
      </c>
      <c r="I60" s="180">
        <f t="shared" si="3"/>
        <v>-6.9754951325948333E-2</v>
      </c>
      <c r="J60" s="272">
        <f t="shared" si="4"/>
        <v>-3.4154453718096445E-2</v>
      </c>
      <c r="K60" s="178">
        <v>127942</v>
      </c>
      <c r="L60" s="179">
        <v>109178</v>
      </c>
      <c r="M60" s="181">
        <f t="shared" si="5"/>
        <v>0.85333979459442555</v>
      </c>
      <c r="N60" s="178">
        <v>129210</v>
      </c>
      <c r="O60" s="179">
        <v>107663</v>
      </c>
      <c r="P60" s="181">
        <f t="shared" si="6"/>
        <v>0.83324046126460805</v>
      </c>
      <c r="Q60" s="180">
        <f t="shared" si="7"/>
        <v>-9.8134819286432862E-3</v>
      </c>
      <c r="R60" s="180">
        <f t="shared" si="8"/>
        <v>1.407168665186731E-2</v>
      </c>
      <c r="S60" s="272">
        <f t="shared" si="9"/>
        <v>2.0099333329817504E-2</v>
      </c>
      <c r="T60" s="171"/>
    </row>
    <row r="61" spans="1:20" ht="16.5" x14ac:dyDescent="0.3">
      <c r="A61" s="177" t="s">
        <v>182</v>
      </c>
      <c r="B61" s="178">
        <v>16584</v>
      </c>
      <c r="C61" s="179">
        <v>14754</v>
      </c>
      <c r="D61" s="180">
        <f t="shared" si="0"/>
        <v>0.8896526772793053</v>
      </c>
      <c r="E61" s="178">
        <v>20210</v>
      </c>
      <c r="F61" s="179">
        <v>17702</v>
      </c>
      <c r="G61" s="181">
        <f t="shared" si="1"/>
        <v>0.8759030183077684</v>
      </c>
      <c r="H61" s="180">
        <f t="shared" si="2"/>
        <v>-0.17941613062840178</v>
      </c>
      <c r="I61" s="180">
        <f t="shared" si="3"/>
        <v>-0.16653485481866459</v>
      </c>
      <c r="J61" s="272">
        <f t="shared" si="4"/>
        <v>1.3749658971536904E-2</v>
      </c>
      <c r="K61" s="178">
        <v>148183</v>
      </c>
      <c r="L61" s="179">
        <v>124227</v>
      </c>
      <c r="M61" s="181">
        <f t="shared" si="5"/>
        <v>0.83833503168379642</v>
      </c>
      <c r="N61" s="178">
        <v>152735</v>
      </c>
      <c r="O61" s="179">
        <v>129796</v>
      </c>
      <c r="P61" s="181">
        <f t="shared" si="6"/>
        <v>0.84981176547615156</v>
      </c>
      <c r="Q61" s="180">
        <f t="shared" si="7"/>
        <v>-2.9803254002029655E-2</v>
      </c>
      <c r="R61" s="180">
        <f t="shared" si="8"/>
        <v>-4.2905790625288875E-2</v>
      </c>
      <c r="S61" s="272">
        <f t="shared" si="9"/>
        <v>-1.1476733792355143E-2</v>
      </c>
      <c r="T61" s="171"/>
    </row>
    <row r="62" spans="1:20" ht="16.5" x14ac:dyDescent="0.3">
      <c r="A62" s="177" t="s">
        <v>187</v>
      </c>
      <c r="B62" s="178">
        <v>15289</v>
      </c>
      <c r="C62" s="179">
        <v>13476</v>
      </c>
      <c r="D62" s="180">
        <f t="shared" si="0"/>
        <v>0.88141801295048727</v>
      </c>
      <c r="E62" s="178">
        <v>15499</v>
      </c>
      <c r="F62" s="179">
        <v>14525</v>
      </c>
      <c r="G62" s="181">
        <f t="shared" si="1"/>
        <v>0.93715723595070655</v>
      </c>
      <c r="H62" s="180">
        <f t="shared" si="2"/>
        <v>-1.3549261242660871E-2</v>
      </c>
      <c r="I62" s="180">
        <f t="shared" si="3"/>
        <v>-7.222030981067129E-2</v>
      </c>
      <c r="J62" s="272">
        <f t="shared" si="4"/>
        <v>-5.5739223000219273E-2</v>
      </c>
      <c r="K62" s="178">
        <v>120872</v>
      </c>
      <c r="L62" s="179">
        <v>110714</v>
      </c>
      <c r="M62" s="181">
        <f t="shared" si="5"/>
        <v>0.91596068568402944</v>
      </c>
      <c r="N62" s="178">
        <v>121340</v>
      </c>
      <c r="O62" s="179">
        <v>111017</v>
      </c>
      <c r="P62" s="181">
        <f t="shared" si="6"/>
        <v>0.9149250041206527</v>
      </c>
      <c r="Q62" s="180">
        <f t="shared" si="7"/>
        <v>-3.8569309378605476E-3</v>
      </c>
      <c r="R62" s="180">
        <f t="shared" si="8"/>
        <v>-2.7293117270328349E-3</v>
      </c>
      <c r="S62" s="272">
        <f t="shared" si="9"/>
        <v>1.0356815633767447E-3</v>
      </c>
      <c r="T62" s="171"/>
    </row>
    <row r="63" spans="1:20" ht="16.5" x14ac:dyDescent="0.3">
      <c r="A63" s="177" t="s">
        <v>183</v>
      </c>
      <c r="B63" s="178">
        <v>12852</v>
      </c>
      <c r="C63" s="179">
        <v>11395</v>
      </c>
      <c r="D63" s="180">
        <f t="shared" si="0"/>
        <v>0.8866324307500778</v>
      </c>
      <c r="E63" s="178">
        <v>12672</v>
      </c>
      <c r="F63" s="179">
        <v>11208</v>
      </c>
      <c r="G63" s="181">
        <f t="shared" si="1"/>
        <v>0.88446969696969702</v>
      </c>
      <c r="H63" s="180">
        <f t="shared" si="2"/>
        <v>1.4204545454545414E-2</v>
      </c>
      <c r="I63" s="180">
        <f t="shared" si="3"/>
        <v>1.6684511063526086E-2</v>
      </c>
      <c r="J63" s="272">
        <f t="shared" si="4"/>
        <v>2.1627337803807878E-3</v>
      </c>
      <c r="K63" s="178">
        <v>84031</v>
      </c>
      <c r="L63" s="179">
        <v>69870</v>
      </c>
      <c r="M63" s="181">
        <f t="shared" si="5"/>
        <v>0.83147885899251461</v>
      </c>
      <c r="N63" s="178">
        <v>79942</v>
      </c>
      <c r="O63" s="179">
        <v>68826</v>
      </c>
      <c r="P63" s="181">
        <f t="shared" si="6"/>
        <v>0.86094918816141708</v>
      </c>
      <c r="Q63" s="180">
        <f t="shared" si="7"/>
        <v>5.1149583447999802E-2</v>
      </c>
      <c r="R63" s="180">
        <f t="shared" si="8"/>
        <v>1.5168686252288399E-2</v>
      </c>
      <c r="S63" s="272">
        <f t="shared" si="9"/>
        <v>-2.9470329168902465E-2</v>
      </c>
      <c r="T63" s="171"/>
    </row>
    <row r="64" spans="1:20" ht="16.5" x14ac:dyDescent="0.3">
      <c r="A64" s="177" t="s">
        <v>189</v>
      </c>
      <c r="B64" s="178">
        <v>12338</v>
      </c>
      <c r="C64" s="179">
        <v>11560</v>
      </c>
      <c r="D64" s="180">
        <f t="shared" si="0"/>
        <v>0.93694277840816986</v>
      </c>
      <c r="E64" s="178">
        <v>12338</v>
      </c>
      <c r="F64" s="179">
        <v>11328</v>
      </c>
      <c r="G64" s="181">
        <f t="shared" si="1"/>
        <v>0.91813908250932075</v>
      </c>
      <c r="H64" s="180">
        <f t="shared" si="2"/>
        <v>0</v>
      </c>
      <c r="I64" s="180">
        <f t="shared" si="3"/>
        <v>2.0480225988700473E-2</v>
      </c>
      <c r="J64" s="272">
        <f t="shared" si="4"/>
        <v>1.8803695898849115E-2</v>
      </c>
      <c r="K64" s="178">
        <v>96714</v>
      </c>
      <c r="L64" s="179">
        <v>86586</v>
      </c>
      <c r="M64" s="181">
        <f t="shared" si="5"/>
        <v>0.89527886345306784</v>
      </c>
      <c r="N64" s="178">
        <v>96714</v>
      </c>
      <c r="O64" s="179">
        <v>86831</v>
      </c>
      <c r="P64" s="181">
        <f t="shared" si="6"/>
        <v>0.89781210579647208</v>
      </c>
      <c r="Q64" s="180">
        <f t="shared" si="7"/>
        <v>0</v>
      </c>
      <c r="R64" s="180">
        <f t="shared" si="8"/>
        <v>-2.8215729405396406E-3</v>
      </c>
      <c r="S64" s="272">
        <f t="shared" si="9"/>
        <v>-2.5332423434042406E-3</v>
      </c>
      <c r="T64" s="171"/>
    </row>
    <row r="65" spans="1:20" ht="16.5" x14ac:dyDescent="0.3">
      <c r="A65" s="177" t="s">
        <v>190</v>
      </c>
      <c r="B65" s="178">
        <v>8990</v>
      </c>
      <c r="C65" s="179">
        <v>8057</v>
      </c>
      <c r="D65" s="180">
        <f t="shared" si="0"/>
        <v>0.89621802002224693</v>
      </c>
      <c r="E65" s="178">
        <v>0</v>
      </c>
      <c r="F65" s="179">
        <v>0</v>
      </c>
      <c r="G65" s="181" t="str">
        <f t="shared" si="1"/>
        <v/>
      </c>
      <c r="H65" s="180" t="str">
        <f t="shared" si="2"/>
        <v/>
      </c>
      <c r="I65" s="180" t="str">
        <f t="shared" si="3"/>
        <v/>
      </c>
      <c r="J65" s="272" t="str">
        <f t="shared" si="4"/>
        <v/>
      </c>
      <c r="K65" s="178">
        <v>74466</v>
      </c>
      <c r="L65" s="179">
        <v>57325</v>
      </c>
      <c r="M65" s="181">
        <f t="shared" si="5"/>
        <v>0.76981441194639166</v>
      </c>
      <c r="N65" s="178">
        <v>0</v>
      </c>
      <c r="O65" s="179">
        <v>0</v>
      </c>
      <c r="P65" s="181" t="str">
        <f t="shared" si="6"/>
        <v/>
      </c>
      <c r="Q65" s="180" t="str">
        <f t="shared" si="7"/>
        <v/>
      </c>
      <c r="R65" s="180" t="str">
        <f t="shared" si="8"/>
        <v/>
      </c>
      <c r="S65" s="272" t="str">
        <f t="shared" si="9"/>
        <v/>
      </c>
      <c r="T65" s="171"/>
    </row>
    <row r="66" spans="1:20" ht="16.5" x14ac:dyDescent="0.3">
      <c r="A66" s="177" t="s">
        <v>191</v>
      </c>
      <c r="B66" s="178">
        <v>8100</v>
      </c>
      <c r="C66" s="179">
        <v>7667</v>
      </c>
      <c r="D66" s="180">
        <f t="shared" si="0"/>
        <v>0.94654320987654317</v>
      </c>
      <c r="E66" s="178">
        <v>8872</v>
      </c>
      <c r="F66" s="179">
        <v>8214</v>
      </c>
      <c r="G66" s="181">
        <f t="shared" si="1"/>
        <v>0.92583408476104601</v>
      </c>
      <c r="H66" s="180">
        <f t="shared" si="2"/>
        <v>-8.7015329125338159E-2</v>
      </c>
      <c r="I66" s="180">
        <f t="shared" si="3"/>
        <v>-6.6593620647674712E-2</v>
      </c>
      <c r="J66" s="272">
        <f t="shared" si="4"/>
        <v>2.0709125115497162E-2</v>
      </c>
      <c r="K66" s="178">
        <v>61379</v>
      </c>
      <c r="L66" s="179">
        <v>56704</v>
      </c>
      <c r="M66" s="181">
        <f t="shared" si="5"/>
        <v>0.92383388455334892</v>
      </c>
      <c r="N66" s="178">
        <v>53388</v>
      </c>
      <c r="O66" s="179">
        <v>49213</v>
      </c>
      <c r="P66" s="181">
        <f t="shared" si="6"/>
        <v>0.92179890612122573</v>
      </c>
      <c r="Q66" s="180">
        <f t="shared" si="7"/>
        <v>0.14967783022402048</v>
      </c>
      <c r="R66" s="180">
        <f t="shared" si="8"/>
        <v>0.15221587791843616</v>
      </c>
      <c r="S66" s="272">
        <f t="shared" si="9"/>
        <v>2.0349784321231912E-3</v>
      </c>
      <c r="T66" s="171"/>
    </row>
    <row r="67" spans="1:20" ht="16.5" x14ac:dyDescent="0.3">
      <c r="A67" s="177" t="s">
        <v>192</v>
      </c>
      <c r="B67" s="178">
        <v>7680</v>
      </c>
      <c r="C67" s="179">
        <v>6687</v>
      </c>
      <c r="D67" s="180">
        <f t="shared" si="0"/>
        <v>0.87070312500000002</v>
      </c>
      <c r="E67" s="178">
        <v>7936</v>
      </c>
      <c r="F67" s="179">
        <v>6518</v>
      </c>
      <c r="G67" s="181">
        <f t="shared" si="1"/>
        <v>0.821320564516129</v>
      </c>
      <c r="H67" s="180">
        <f t="shared" si="2"/>
        <v>-3.2258064516129004E-2</v>
      </c>
      <c r="I67" s="180">
        <f t="shared" si="3"/>
        <v>2.5928198833998106E-2</v>
      </c>
      <c r="J67" s="272">
        <f t="shared" si="4"/>
        <v>4.9382560483871019E-2</v>
      </c>
      <c r="K67" s="178">
        <v>60162</v>
      </c>
      <c r="L67" s="179">
        <v>51267</v>
      </c>
      <c r="M67" s="181">
        <f t="shared" si="5"/>
        <v>0.85214919716764737</v>
      </c>
      <c r="N67" s="178">
        <v>61952</v>
      </c>
      <c r="O67" s="179">
        <v>50025</v>
      </c>
      <c r="P67" s="181">
        <f t="shared" si="6"/>
        <v>0.80747998450413228</v>
      </c>
      <c r="Q67" s="180">
        <f t="shared" si="7"/>
        <v>-2.8893336776859457E-2</v>
      </c>
      <c r="R67" s="180">
        <f t="shared" si="8"/>
        <v>2.4827586206896513E-2</v>
      </c>
      <c r="S67" s="272">
        <f t="shared" si="9"/>
        <v>4.466921266351509E-2</v>
      </c>
      <c r="T67" s="171"/>
    </row>
    <row r="68" spans="1:20" ht="16.5" x14ac:dyDescent="0.3">
      <c r="A68" s="177" t="s">
        <v>194</v>
      </c>
      <c r="B68" s="178">
        <v>7489</v>
      </c>
      <c r="C68" s="179">
        <v>6113</v>
      </c>
      <c r="D68" s="180">
        <f t="shared" si="0"/>
        <v>0.81626385365202292</v>
      </c>
      <c r="E68" s="178">
        <v>7436</v>
      </c>
      <c r="F68" s="179">
        <v>7025</v>
      </c>
      <c r="G68" s="181">
        <f t="shared" si="1"/>
        <v>0.94472834857450239</v>
      </c>
      <c r="H68" s="180">
        <f t="shared" si="2"/>
        <v>7.1274878967186872E-3</v>
      </c>
      <c r="I68" s="180">
        <f t="shared" si="3"/>
        <v>-0.12982206405693952</v>
      </c>
      <c r="J68" s="272">
        <f t="shared" si="4"/>
        <v>-0.12846449492247947</v>
      </c>
      <c r="K68" s="178">
        <v>61118</v>
      </c>
      <c r="L68" s="179">
        <v>52946</v>
      </c>
      <c r="M68" s="181">
        <f t="shared" si="5"/>
        <v>0.86629143623809679</v>
      </c>
      <c r="N68" s="178">
        <v>63025</v>
      </c>
      <c r="O68" s="179">
        <v>54380</v>
      </c>
      <c r="P68" s="181">
        <f t="shared" si="6"/>
        <v>0.86283220944069816</v>
      </c>
      <c r="Q68" s="180">
        <f t="shared" si="7"/>
        <v>-3.0257834192780608E-2</v>
      </c>
      <c r="R68" s="180">
        <f t="shared" si="8"/>
        <v>-2.6369988966531865E-2</v>
      </c>
      <c r="S68" s="272">
        <f t="shared" si="9"/>
        <v>3.459226797398629E-3</v>
      </c>
      <c r="T68" s="171"/>
    </row>
    <row r="69" spans="1:20" ht="16.5" x14ac:dyDescent="0.3">
      <c r="A69" s="177" t="s">
        <v>193</v>
      </c>
      <c r="B69" s="178">
        <v>7468</v>
      </c>
      <c r="C69" s="179">
        <v>7019</v>
      </c>
      <c r="D69" s="180">
        <f t="shared" si="0"/>
        <v>0.93987680771290838</v>
      </c>
      <c r="E69" s="178">
        <v>7779</v>
      </c>
      <c r="F69" s="179">
        <v>7126</v>
      </c>
      <c r="G69" s="181">
        <f t="shared" si="1"/>
        <v>0.91605604833526155</v>
      </c>
      <c r="H69" s="180">
        <f t="shared" si="2"/>
        <v>-3.9979431803573773E-2</v>
      </c>
      <c r="I69" s="180">
        <f t="shared" si="3"/>
        <v>-1.5015436429974716E-2</v>
      </c>
      <c r="J69" s="272">
        <f t="shared" si="4"/>
        <v>2.3820759377646827E-2</v>
      </c>
      <c r="K69" s="178">
        <v>57756</v>
      </c>
      <c r="L69" s="179">
        <v>52648</v>
      </c>
      <c r="M69" s="181">
        <f t="shared" si="5"/>
        <v>0.91155897222799365</v>
      </c>
      <c r="N69" s="178">
        <v>57668</v>
      </c>
      <c r="O69" s="179">
        <v>52729</v>
      </c>
      <c r="P69" s="181">
        <f t="shared" si="6"/>
        <v>0.91435458139696191</v>
      </c>
      <c r="Q69" s="180">
        <f t="shared" si="7"/>
        <v>1.5259762780051034E-3</v>
      </c>
      <c r="R69" s="180">
        <f t="shared" si="8"/>
        <v>-1.5361565741811578E-3</v>
      </c>
      <c r="S69" s="272">
        <f t="shared" si="9"/>
        <v>-2.7956091689682605E-3</v>
      </c>
      <c r="T69" s="171"/>
    </row>
    <row r="70" spans="1:20" ht="17.25" x14ac:dyDescent="0.3">
      <c r="A70" s="177" t="s">
        <v>195</v>
      </c>
      <c r="B70" s="178">
        <v>4732</v>
      </c>
      <c r="C70" s="179">
        <v>4124</v>
      </c>
      <c r="D70" s="180">
        <f t="shared" si="0"/>
        <v>0.87151310228233303</v>
      </c>
      <c r="E70" s="178">
        <v>4732</v>
      </c>
      <c r="F70" s="179">
        <v>4181</v>
      </c>
      <c r="G70" s="181">
        <f t="shared" si="1"/>
        <v>0.88355874894336428</v>
      </c>
      <c r="H70" s="180">
        <f t="shared" si="2"/>
        <v>0</v>
      </c>
      <c r="I70" s="180">
        <f t="shared" si="3"/>
        <v>-1.3633102128677299E-2</v>
      </c>
      <c r="J70" s="272">
        <f t="shared" si="4"/>
        <v>-1.2045646661031251E-2</v>
      </c>
      <c r="K70" s="178">
        <v>34082</v>
      </c>
      <c r="L70" s="179">
        <v>27707</v>
      </c>
      <c r="M70" s="181">
        <f t="shared" si="5"/>
        <v>0.81295111789214247</v>
      </c>
      <c r="N70" s="178">
        <v>31872</v>
      </c>
      <c r="O70" s="179">
        <v>26966</v>
      </c>
      <c r="P70" s="181">
        <f t="shared" si="6"/>
        <v>0.84607178714859432</v>
      </c>
      <c r="Q70" s="180">
        <f t="shared" si="7"/>
        <v>6.9339859437751006E-2</v>
      </c>
      <c r="R70" s="180">
        <f t="shared" si="8"/>
        <v>2.7479047689683345E-2</v>
      </c>
      <c r="S70" s="272">
        <f t="shared" si="9"/>
        <v>-3.3120669256451851E-2</v>
      </c>
      <c r="T70" s="176"/>
    </row>
    <row r="71" spans="1:20" ht="16.5" x14ac:dyDescent="0.3">
      <c r="A71" s="177" t="s">
        <v>196</v>
      </c>
      <c r="B71" s="178">
        <v>3328</v>
      </c>
      <c r="C71" s="179">
        <v>3075</v>
      </c>
      <c r="D71" s="180">
        <f t="shared" si="0"/>
        <v>0.92397836538461542</v>
      </c>
      <c r="E71" s="178">
        <v>0</v>
      </c>
      <c r="F71" s="179">
        <v>0</v>
      </c>
      <c r="G71" s="181" t="str">
        <f t="shared" si="1"/>
        <v/>
      </c>
      <c r="H71" s="180" t="str">
        <f t="shared" si="2"/>
        <v/>
      </c>
      <c r="I71" s="180" t="str">
        <f t="shared" si="3"/>
        <v/>
      </c>
      <c r="J71" s="272" t="str">
        <f t="shared" si="4"/>
        <v/>
      </c>
      <c r="K71" s="178">
        <v>25856</v>
      </c>
      <c r="L71" s="179">
        <v>20118</v>
      </c>
      <c r="M71" s="181">
        <f t="shared" si="5"/>
        <v>0.77807858910891092</v>
      </c>
      <c r="N71" s="178">
        <v>0</v>
      </c>
      <c r="O71" s="179">
        <v>0</v>
      </c>
      <c r="P71" s="181" t="str">
        <f t="shared" si="6"/>
        <v/>
      </c>
      <c r="Q71" s="180" t="str">
        <f t="shared" si="7"/>
        <v/>
      </c>
      <c r="R71" s="180" t="str">
        <f t="shared" si="8"/>
        <v/>
      </c>
      <c r="S71" s="272" t="str">
        <f t="shared" si="9"/>
        <v/>
      </c>
    </row>
    <row r="72" spans="1:20" ht="16.5" x14ac:dyDescent="0.3">
      <c r="A72" s="177" t="s">
        <v>197</v>
      </c>
      <c r="B72" s="178">
        <v>2610</v>
      </c>
      <c r="C72" s="179">
        <v>2165</v>
      </c>
      <c r="D72" s="180">
        <f t="shared" si="0"/>
        <v>0.82950191570881227</v>
      </c>
      <c r="E72" s="178">
        <v>0</v>
      </c>
      <c r="F72" s="179">
        <v>0</v>
      </c>
      <c r="G72" s="181" t="str">
        <f t="shared" si="1"/>
        <v/>
      </c>
      <c r="H72" s="180" t="str">
        <f t="shared" si="2"/>
        <v/>
      </c>
      <c r="I72" s="180" t="str">
        <f t="shared" si="3"/>
        <v/>
      </c>
      <c r="J72" s="272" t="str">
        <f t="shared" si="4"/>
        <v/>
      </c>
      <c r="K72" s="178">
        <v>20818</v>
      </c>
      <c r="L72" s="179">
        <v>16818</v>
      </c>
      <c r="M72" s="181">
        <f t="shared" si="5"/>
        <v>0.80785858391776344</v>
      </c>
      <c r="N72" s="178">
        <v>0</v>
      </c>
      <c r="O72" s="179">
        <v>0</v>
      </c>
      <c r="P72" s="181" t="str">
        <f t="shared" si="6"/>
        <v/>
      </c>
      <c r="Q72" s="180" t="str">
        <f t="shared" si="7"/>
        <v/>
      </c>
      <c r="R72" s="180" t="str">
        <f t="shared" si="8"/>
        <v/>
      </c>
      <c r="S72" s="272" t="str">
        <f t="shared" si="9"/>
        <v/>
      </c>
    </row>
    <row r="73" spans="1:20" ht="16.5" x14ac:dyDescent="0.3">
      <c r="A73" s="177" t="s">
        <v>198</v>
      </c>
      <c r="B73" s="178">
        <v>2610</v>
      </c>
      <c r="C73" s="179">
        <v>2290</v>
      </c>
      <c r="D73" s="180">
        <f t="shared" si="0"/>
        <v>0.87739463601532564</v>
      </c>
      <c r="E73" s="178">
        <v>0</v>
      </c>
      <c r="F73" s="179">
        <v>0</v>
      </c>
      <c r="G73" s="181" t="str">
        <f t="shared" si="1"/>
        <v/>
      </c>
      <c r="H73" s="180" t="str">
        <f t="shared" si="2"/>
        <v/>
      </c>
      <c r="I73" s="180" t="str">
        <f t="shared" si="3"/>
        <v/>
      </c>
      <c r="J73" s="272" t="str">
        <f t="shared" si="4"/>
        <v/>
      </c>
      <c r="K73" s="178">
        <v>20084</v>
      </c>
      <c r="L73" s="179">
        <v>17056</v>
      </c>
      <c r="M73" s="181">
        <f t="shared" si="5"/>
        <v>0.84923322047400918</v>
      </c>
      <c r="N73" s="178">
        <v>0</v>
      </c>
      <c r="O73" s="179">
        <v>0</v>
      </c>
      <c r="P73" s="181" t="str">
        <f t="shared" si="6"/>
        <v/>
      </c>
      <c r="Q73" s="180" t="str">
        <f t="shared" si="7"/>
        <v/>
      </c>
      <c r="R73" s="180" t="str">
        <f t="shared" si="8"/>
        <v/>
      </c>
      <c r="S73" s="272" t="str">
        <f t="shared" si="9"/>
        <v/>
      </c>
    </row>
    <row r="74" spans="1:20" ht="16.5" x14ac:dyDescent="0.3">
      <c r="A74" s="177" t="s">
        <v>378</v>
      </c>
      <c r="B74" s="178">
        <v>1600</v>
      </c>
      <c r="C74" s="179">
        <v>1554</v>
      </c>
      <c r="D74" s="180">
        <f t="shared" si="0"/>
        <v>0.97124999999999995</v>
      </c>
      <c r="E74" s="178">
        <v>3520</v>
      </c>
      <c r="F74" s="179">
        <v>3233</v>
      </c>
      <c r="G74" s="181">
        <f t="shared" si="1"/>
        <v>0.91846590909090908</v>
      </c>
      <c r="H74" s="180">
        <f t="shared" si="2"/>
        <v>-0.54545454545454541</v>
      </c>
      <c r="I74" s="180">
        <f t="shared" si="3"/>
        <v>-0.51933188988555523</v>
      </c>
      <c r="J74" s="272">
        <f t="shared" si="4"/>
        <v>5.2784090909090864E-2</v>
      </c>
      <c r="K74" s="178">
        <v>23480</v>
      </c>
      <c r="L74" s="179">
        <v>20626</v>
      </c>
      <c r="M74" s="181">
        <f t="shared" si="5"/>
        <v>0.87844974446337309</v>
      </c>
      <c r="N74" s="178">
        <v>39040</v>
      </c>
      <c r="O74" s="179">
        <v>36021</v>
      </c>
      <c r="P74" s="181">
        <f t="shared" si="6"/>
        <v>0.92266905737704918</v>
      </c>
      <c r="Q74" s="180">
        <f t="shared" si="7"/>
        <v>-0.39856557377049184</v>
      </c>
      <c r="R74" s="180">
        <f t="shared" si="8"/>
        <v>-0.42738957830154634</v>
      </c>
      <c r="S74" s="272">
        <f t="shared" si="9"/>
        <v>-4.421931291367609E-2</v>
      </c>
    </row>
    <row r="75" spans="1:20" ht="16.5" x14ac:dyDescent="0.3">
      <c r="A75" s="177" t="s">
        <v>557</v>
      </c>
      <c r="B75" s="178">
        <v>0</v>
      </c>
      <c r="C75" s="179">
        <v>0</v>
      </c>
      <c r="D75" s="180" t="str">
        <f t="shared" si="0"/>
        <v/>
      </c>
      <c r="E75" s="178">
        <v>0</v>
      </c>
      <c r="F75" s="179">
        <v>0</v>
      </c>
      <c r="G75" s="181" t="str">
        <f t="shared" si="1"/>
        <v/>
      </c>
      <c r="H75" s="180" t="str">
        <f t="shared" si="2"/>
        <v/>
      </c>
      <c r="I75" s="180" t="str">
        <f t="shared" si="3"/>
        <v/>
      </c>
      <c r="J75" s="272" t="str">
        <f t="shared" si="4"/>
        <v/>
      </c>
      <c r="K75" s="178">
        <v>10206</v>
      </c>
      <c r="L75" s="179">
        <v>7833</v>
      </c>
      <c r="M75" s="181">
        <f t="shared" si="5"/>
        <v>0.76748971193415638</v>
      </c>
      <c r="N75" s="178">
        <v>0</v>
      </c>
      <c r="O75" s="179">
        <v>0</v>
      </c>
      <c r="P75" s="181" t="str">
        <f t="shared" si="6"/>
        <v/>
      </c>
      <c r="Q75" s="180" t="str">
        <f t="shared" si="7"/>
        <v/>
      </c>
      <c r="R75" s="180" t="str">
        <f t="shared" si="8"/>
        <v/>
      </c>
      <c r="S75" s="272" t="str">
        <f t="shared" si="9"/>
        <v/>
      </c>
    </row>
    <row r="76" spans="1:20" ht="16.5" x14ac:dyDescent="0.3">
      <c r="A76" s="177" t="s">
        <v>445</v>
      </c>
      <c r="B76" s="178">
        <v>0</v>
      </c>
      <c r="C76" s="179">
        <v>0</v>
      </c>
      <c r="D76" s="180" t="str">
        <f t="shared" si="0"/>
        <v/>
      </c>
      <c r="E76" s="178">
        <v>300</v>
      </c>
      <c r="F76" s="179">
        <v>127</v>
      </c>
      <c r="G76" s="181">
        <f t="shared" si="1"/>
        <v>0.42333333333333334</v>
      </c>
      <c r="H76" s="180">
        <f t="shared" si="2"/>
        <v>-1</v>
      </c>
      <c r="I76" s="180">
        <f t="shared" si="3"/>
        <v>-1</v>
      </c>
      <c r="J76" s="272" t="str">
        <f t="shared" si="4"/>
        <v/>
      </c>
      <c r="K76" s="178">
        <v>0</v>
      </c>
      <c r="L76" s="179">
        <v>0</v>
      </c>
      <c r="M76" s="181" t="str">
        <f t="shared" si="5"/>
        <v/>
      </c>
      <c r="N76" s="178">
        <v>2100</v>
      </c>
      <c r="O76" s="179">
        <v>999</v>
      </c>
      <c r="P76" s="181">
        <f t="shared" si="6"/>
        <v>0.4757142857142857</v>
      </c>
      <c r="Q76" s="180">
        <f t="shared" si="7"/>
        <v>-1</v>
      </c>
      <c r="R76" s="180">
        <f t="shared" si="8"/>
        <v>-1</v>
      </c>
      <c r="S76" s="272" t="str">
        <f t="shared" si="9"/>
        <v/>
      </c>
    </row>
    <row r="77" spans="1:20" ht="16.5" x14ac:dyDescent="0.3">
      <c r="A77" s="177" t="s">
        <v>558</v>
      </c>
      <c r="B77" s="178">
        <v>0</v>
      </c>
      <c r="C77" s="179">
        <v>0</v>
      </c>
      <c r="D77" s="180" t="str">
        <f t="shared" si="0"/>
        <v/>
      </c>
      <c r="E77" s="178">
        <v>0</v>
      </c>
      <c r="F77" s="179">
        <v>0</v>
      </c>
      <c r="G77" s="181" t="str">
        <f t="shared" si="1"/>
        <v/>
      </c>
      <c r="H77" s="180" t="str">
        <f t="shared" si="2"/>
        <v/>
      </c>
      <c r="I77" s="180" t="str">
        <f t="shared" si="3"/>
        <v/>
      </c>
      <c r="J77" s="272" t="str">
        <f t="shared" si="4"/>
        <v/>
      </c>
      <c r="K77" s="178">
        <v>4725</v>
      </c>
      <c r="L77" s="179">
        <v>3362</v>
      </c>
      <c r="M77" s="181">
        <f t="shared" si="5"/>
        <v>0.71153439153439157</v>
      </c>
      <c r="N77" s="178">
        <v>0</v>
      </c>
      <c r="O77" s="179">
        <v>0</v>
      </c>
      <c r="P77" s="181" t="str">
        <f t="shared" si="6"/>
        <v/>
      </c>
      <c r="Q77" s="180" t="str">
        <f t="shared" si="7"/>
        <v/>
      </c>
      <c r="R77" s="180" t="str">
        <f t="shared" si="8"/>
        <v/>
      </c>
      <c r="S77" s="272" t="str">
        <f t="shared" si="9"/>
        <v/>
      </c>
    </row>
    <row r="78" spans="1:20" ht="16.5" x14ac:dyDescent="0.3">
      <c r="A78" s="177" t="s">
        <v>559</v>
      </c>
      <c r="B78" s="178">
        <v>0</v>
      </c>
      <c r="C78" s="179">
        <v>0</v>
      </c>
      <c r="D78" s="180" t="str">
        <f t="shared" si="0"/>
        <v/>
      </c>
      <c r="E78" s="178">
        <v>0</v>
      </c>
      <c r="F78" s="179">
        <v>0</v>
      </c>
      <c r="G78" s="181" t="str">
        <f t="shared" si="1"/>
        <v/>
      </c>
      <c r="H78" s="180" t="str">
        <f t="shared" si="2"/>
        <v/>
      </c>
      <c r="I78" s="180" t="str">
        <f t="shared" si="3"/>
        <v/>
      </c>
      <c r="J78" s="272" t="str">
        <f t="shared" si="4"/>
        <v/>
      </c>
      <c r="K78" s="178">
        <v>0</v>
      </c>
      <c r="L78" s="179">
        <v>0</v>
      </c>
      <c r="M78" s="181" t="str">
        <f t="shared" si="5"/>
        <v/>
      </c>
      <c r="N78" s="178">
        <v>100</v>
      </c>
      <c r="O78" s="179">
        <v>85</v>
      </c>
      <c r="P78" s="181">
        <f t="shared" si="6"/>
        <v>0.85</v>
      </c>
      <c r="Q78" s="180">
        <f t="shared" si="7"/>
        <v>-1</v>
      </c>
      <c r="R78" s="180">
        <f t="shared" si="8"/>
        <v>-1</v>
      </c>
      <c r="S78" s="272" t="str">
        <f t="shared" si="9"/>
        <v/>
      </c>
    </row>
    <row r="79" spans="1:20" ht="16.5" x14ac:dyDescent="0.3">
      <c r="A79" s="177" t="s">
        <v>560</v>
      </c>
      <c r="B79" s="178">
        <v>0</v>
      </c>
      <c r="C79" s="179">
        <v>0</v>
      </c>
      <c r="D79" s="180" t="str">
        <f t="shared" si="0"/>
        <v/>
      </c>
      <c r="E79" s="178">
        <v>0</v>
      </c>
      <c r="F79" s="179">
        <v>0</v>
      </c>
      <c r="G79" s="181" t="str">
        <f t="shared" si="1"/>
        <v/>
      </c>
      <c r="H79" s="180" t="str">
        <f t="shared" si="2"/>
        <v/>
      </c>
      <c r="I79" s="180" t="str">
        <f t="shared" si="3"/>
        <v/>
      </c>
      <c r="J79" s="272" t="str">
        <f t="shared" si="4"/>
        <v/>
      </c>
      <c r="K79" s="178">
        <v>16158</v>
      </c>
      <c r="L79" s="179">
        <v>12417</v>
      </c>
      <c r="M79" s="181">
        <f t="shared" si="5"/>
        <v>0.76847382101745265</v>
      </c>
      <c r="N79" s="178">
        <v>0</v>
      </c>
      <c r="O79" s="179">
        <v>0</v>
      </c>
      <c r="P79" s="181" t="str">
        <f t="shared" si="6"/>
        <v/>
      </c>
      <c r="Q79" s="180" t="str">
        <f t="shared" si="7"/>
        <v/>
      </c>
      <c r="R79" s="180" t="str">
        <f t="shared" si="8"/>
        <v/>
      </c>
      <c r="S79" s="272" t="str">
        <f t="shared" si="9"/>
        <v/>
      </c>
    </row>
    <row r="80" spans="1:20" ht="16.5" x14ac:dyDescent="0.3">
      <c r="A80" s="177" t="s">
        <v>561</v>
      </c>
      <c r="B80" s="178">
        <v>0</v>
      </c>
      <c r="C80" s="179">
        <v>0</v>
      </c>
      <c r="D80" s="180" t="str">
        <f t="shared" si="0"/>
        <v/>
      </c>
      <c r="E80" s="178">
        <v>0</v>
      </c>
      <c r="F80" s="179">
        <v>0</v>
      </c>
      <c r="G80" s="181" t="str">
        <f t="shared" si="1"/>
        <v/>
      </c>
      <c r="H80" s="180" t="str">
        <f t="shared" si="2"/>
        <v/>
      </c>
      <c r="I80" s="180" t="str">
        <f t="shared" si="3"/>
        <v/>
      </c>
      <c r="J80" s="272" t="str">
        <f t="shared" si="4"/>
        <v/>
      </c>
      <c r="K80" s="178">
        <v>0</v>
      </c>
      <c r="L80" s="179">
        <v>0</v>
      </c>
      <c r="M80" s="181" t="str">
        <f t="shared" si="5"/>
        <v/>
      </c>
      <c r="N80" s="178">
        <v>80</v>
      </c>
      <c r="O80" s="179">
        <v>14</v>
      </c>
      <c r="P80" s="181">
        <f t="shared" si="6"/>
        <v>0.17499999999999999</v>
      </c>
      <c r="Q80" s="180">
        <f t="shared" si="7"/>
        <v>-1</v>
      </c>
      <c r="R80" s="180">
        <f t="shared" si="8"/>
        <v>-1</v>
      </c>
      <c r="S80" s="272" t="str">
        <f t="shared" si="9"/>
        <v/>
      </c>
    </row>
    <row r="81" spans="1:20" ht="16.5" x14ac:dyDescent="0.3">
      <c r="A81" s="177" t="s">
        <v>562</v>
      </c>
      <c r="B81" s="178">
        <v>0</v>
      </c>
      <c r="C81" s="179">
        <v>0</v>
      </c>
      <c r="D81" s="180" t="str">
        <f t="shared" si="0"/>
        <v/>
      </c>
      <c r="E81" s="178">
        <v>0</v>
      </c>
      <c r="F81" s="179">
        <v>0</v>
      </c>
      <c r="G81" s="181" t="str">
        <f t="shared" si="1"/>
        <v/>
      </c>
      <c r="H81" s="180" t="str">
        <f t="shared" si="2"/>
        <v/>
      </c>
      <c r="I81" s="180" t="str">
        <f t="shared" si="3"/>
        <v/>
      </c>
      <c r="J81" s="272" t="str">
        <f t="shared" si="4"/>
        <v/>
      </c>
      <c r="K81" s="178">
        <v>189</v>
      </c>
      <c r="L81" s="179">
        <v>0</v>
      </c>
      <c r="M81" s="181">
        <f t="shared" si="5"/>
        <v>0</v>
      </c>
      <c r="N81" s="178">
        <v>0</v>
      </c>
      <c r="O81" s="179">
        <v>0</v>
      </c>
      <c r="P81" s="181" t="str">
        <f t="shared" si="6"/>
        <v/>
      </c>
      <c r="Q81" s="180" t="str">
        <f t="shared" si="7"/>
        <v/>
      </c>
      <c r="R81" s="180" t="str">
        <f t="shared" si="8"/>
        <v/>
      </c>
      <c r="S81" s="272" t="str">
        <f t="shared" si="9"/>
        <v/>
      </c>
    </row>
    <row r="82" spans="1:20" ht="16.5" x14ac:dyDescent="0.3">
      <c r="A82" s="177" t="s">
        <v>563</v>
      </c>
      <c r="B82" s="178">
        <v>0</v>
      </c>
      <c r="C82" s="179">
        <v>0</v>
      </c>
      <c r="D82" s="180" t="str">
        <f t="shared" si="0"/>
        <v/>
      </c>
      <c r="E82" s="178">
        <v>0</v>
      </c>
      <c r="F82" s="179">
        <v>0</v>
      </c>
      <c r="G82" s="181" t="str">
        <f t="shared" si="1"/>
        <v/>
      </c>
      <c r="H82" s="180" t="str">
        <f t="shared" si="2"/>
        <v/>
      </c>
      <c r="I82" s="180" t="str">
        <f t="shared" si="3"/>
        <v/>
      </c>
      <c r="J82" s="272" t="str">
        <f t="shared" si="4"/>
        <v/>
      </c>
      <c r="K82" s="178">
        <v>0</v>
      </c>
      <c r="L82" s="179">
        <v>0</v>
      </c>
      <c r="M82" s="181" t="str">
        <f t="shared" si="5"/>
        <v/>
      </c>
      <c r="N82" s="178">
        <v>88</v>
      </c>
      <c r="O82" s="179">
        <v>0</v>
      </c>
      <c r="P82" s="181">
        <f t="shared" si="6"/>
        <v>0</v>
      </c>
      <c r="Q82" s="180">
        <f t="shared" si="7"/>
        <v>-1</v>
      </c>
      <c r="R82" s="180" t="str">
        <f t="shared" si="8"/>
        <v/>
      </c>
      <c r="S82" s="272" t="str">
        <f t="shared" si="9"/>
        <v/>
      </c>
    </row>
    <row r="83" spans="1:20" ht="17.25" x14ac:dyDescent="0.3">
      <c r="A83" s="177" t="s">
        <v>444</v>
      </c>
      <c r="B83" s="178">
        <v>0</v>
      </c>
      <c r="C83" s="179">
        <v>0</v>
      </c>
      <c r="D83" s="180" t="str">
        <f t="shared" si="0"/>
        <v/>
      </c>
      <c r="E83" s="178">
        <v>80</v>
      </c>
      <c r="F83" s="179">
        <v>50</v>
      </c>
      <c r="G83" s="181">
        <f t="shared" si="1"/>
        <v>0.625</v>
      </c>
      <c r="H83" s="180">
        <f t="shared" si="2"/>
        <v>-1</v>
      </c>
      <c r="I83" s="180">
        <f t="shared" si="3"/>
        <v>-1</v>
      </c>
      <c r="J83" s="272" t="str">
        <f t="shared" si="4"/>
        <v/>
      </c>
      <c r="K83" s="178">
        <v>0</v>
      </c>
      <c r="L83" s="179">
        <v>0</v>
      </c>
      <c r="M83" s="181" t="str">
        <f t="shared" si="5"/>
        <v/>
      </c>
      <c r="N83" s="178">
        <v>80</v>
      </c>
      <c r="O83" s="179">
        <v>50</v>
      </c>
      <c r="P83" s="181">
        <f t="shared" si="6"/>
        <v>0.625</v>
      </c>
      <c r="Q83" s="180">
        <f t="shared" si="7"/>
        <v>-1</v>
      </c>
      <c r="R83" s="180">
        <f t="shared" si="8"/>
        <v>-1</v>
      </c>
      <c r="S83" s="272" t="str">
        <f t="shared" si="9"/>
        <v/>
      </c>
      <c r="T83" s="176"/>
    </row>
    <row r="84" spans="1:20" ht="16.5" x14ac:dyDescent="0.3">
      <c r="A84" s="177" t="s">
        <v>564</v>
      </c>
      <c r="B84" s="178">
        <v>0</v>
      </c>
      <c r="C84" s="179">
        <v>0</v>
      </c>
      <c r="D84" s="180" t="str">
        <f t="shared" si="0"/>
        <v/>
      </c>
      <c r="E84" s="178">
        <v>0</v>
      </c>
      <c r="F84" s="179">
        <v>0</v>
      </c>
      <c r="G84" s="181" t="str">
        <f t="shared" si="1"/>
        <v/>
      </c>
      <c r="H84" s="180" t="str">
        <f t="shared" si="2"/>
        <v/>
      </c>
      <c r="I84" s="180" t="str">
        <f t="shared" si="3"/>
        <v/>
      </c>
      <c r="J84" s="272" t="str">
        <f t="shared" si="4"/>
        <v/>
      </c>
      <c r="K84" s="178">
        <v>0</v>
      </c>
      <c r="L84" s="179">
        <v>0</v>
      </c>
      <c r="M84" s="181" t="str">
        <f t="shared" si="5"/>
        <v/>
      </c>
      <c r="N84" s="178">
        <v>100</v>
      </c>
      <c r="O84" s="179">
        <v>0</v>
      </c>
      <c r="P84" s="181">
        <f t="shared" si="6"/>
        <v>0</v>
      </c>
      <c r="Q84" s="180">
        <f t="shared" si="7"/>
        <v>-1</v>
      </c>
      <c r="R84" s="180" t="str">
        <f t="shared" si="8"/>
        <v/>
      </c>
      <c r="S84" s="272" t="str">
        <f t="shared" si="9"/>
        <v/>
      </c>
    </row>
    <row r="85" spans="1:20" ht="16.5" x14ac:dyDescent="0.3">
      <c r="A85" s="177" t="s">
        <v>565</v>
      </c>
      <c r="B85" s="178">
        <v>0</v>
      </c>
      <c r="C85" s="179">
        <v>0</v>
      </c>
      <c r="D85" s="180" t="str">
        <f t="shared" ref="D85:D148" si="10">IFERROR(C85/B85,"")</f>
        <v/>
      </c>
      <c r="E85" s="178">
        <v>0</v>
      </c>
      <c r="F85" s="179">
        <v>0</v>
      </c>
      <c r="G85" s="181" t="str">
        <f t="shared" ref="G85:G148" si="11">IFERROR(F85/E85,"")</f>
        <v/>
      </c>
      <c r="H85" s="180" t="str">
        <f t="shared" ref="H85:H148" si="12">IFERROR(B85/E85-1,"")</f>
        <v/>
      </c>
      <c r="I85" s="180" t="str">
        <f t="shared" ref="I85:I148" si="13">IFERROR(C85/F85-1,"")</f>
        <v/>
      </c>
      <c r="J85" s="272" t="str">
        <f t="shared" ref="J85:J148" si="14">IFERROR(D85-G85,"")</f>
        <v/>
      </c>
      <c r="K85" s="178">
        <v>3930</v>
      </c>
      <c r="L85" s="179">
        <v>3309</v>
      </c>
      <c r="M85" s="181">
        <f t="shared" ref="M85:M148" si="15">IFERROR(L85/K85,"")</f>
        <v>0.84198473282442743</v>
      </c>
      <c r="N85" s="178">
        <v>0</v>
      </c>
      <c r="O85" s="179">
        <v>0</v>
      </c>
      <c r="P85" s="181" t="str">
        <f t="shared" ref="P85:P148" si="16">IFERROR(O85/N85,"")</f>
        <v/>
      </c>
      <c r="Q85" s="180" t="str">
        <f t="shared" ref="Q85:Q148" si="17">IFERROR(K85/N85-1,"")</f>
        <v/>
      </c>
      <c r="R85" s="180" t="str">
        <f t="shared" ref="R85:R148" si="18">IFERROR(L85/O85-1,"")</f>
        <v/>
      </c>
      <c r="S85" s="272" t="str">
        <f t="shared" ref="S85:S148" si="19">IFERROR(M85-P85,"")</f>
        <v/>
      </c>
    </row>
    <row r="86" spans="1:20" ht="16.5" x14ac:dyDescent="0.3">
      <c r="A86" s="177" t="s">
        <v>443</v>
      </c>
      <c r="B86" s="178">
        <v>0</v>
      </c>
      <c r="C86" s="179">
        <v>0</v>
      </c>
      <c r="D86" s="180" t="str">
        <f t="shared" si="10"/>
        <v/>
      </c>
      <c r="E86" s="178">
        <v>4197</v>
      </c>
      <c r="F86" s="179">
        <v>3830</v>
      </c>
      <c r="G86" s="181">
        <f t="shared" si="11"/>
        <v>0.91255658803907558</v>
      </c>
      <c r="H86" s="180">
        <f t="shared" si="12"/>
        <v>-1</v>
      </c>
      <c r="I86" s="180">
        <f t="shared" si="13"/>
        <v>-1</v>
      </c>
      <c r="J86" s="272" t="str">
        <f t="shared" si="14"/>
        <v/>
      </c>
      <c r="K86" s="178">
        <v>21219</v>
      </c>
      <c r="L86" s="179">
        <v>16937</v>
      </c>
      <c r="M86" s="181">
        <f t="shared" si="15"/>
        <v>0.79819972666006878</v>
      </c>
      <c r="N86" s="178">
        <v>33269</v>
      </c>
      <c r="O86" s="179">
        <v>29099</v>
      </c>
      <c r="P86" s="181">
        <f t="shared" si="16"/>
        <v>0.87465809011391982</v>
      </c>
      <c r="Q86" s="180">
        <f t="shared" si="17"/>
        <v>-0.36219904415521953</v>
      </c>
      <c r="R86" s="180">
        <f t="shared" si="18"/>
        <v>-0.41795250695900199</v>
      </c>
      <c r="S86" s="272">
        <f t="shared" si="19"/>
        <v>-7.6458363453851041E-2</v>
      </c>
    </row>
    <row r="87" spans="1:20" ht="16.5" x14ac:dyDescent="0.3">
      <c r="A87" s="177" t="s">
        <v>566</v>
      </c>
      <c r="B87" s="178">
        <v>0</v>
      </c>
      <c r="C87" s="179">
        <v>0</v>
      </c>
      <c r="D87" s="180" t="str">
        <f t="shared" si="10"/>
        <v/>
      </c>
      <c r="E87" s="178">
        <v>0</v>
      </c>
      <c r="F87" s="179">
        <v>0</v>
      </c>
      <c r="G87" s="181" t="str">
        <f t="shared" si="11"/>
        <v/>
      </c>
      <c r="H87" s="180" t="str">
        <f t="shared" si="12"/>
        <v/>
      </c>
      <c r="I87" s="180" t="str">
        <f t="shared" si="13"/>
        <v/>
      </c>
      <c r="J87" s="272" t="str">
        <f t="shared" si="14"/>
        <v/>
      </c>
      <c r="K87" s="178">
        <v>0</v>
      </c>
      <c r="L87" s="179">
        <v>0</v>
      </c>
      <c r="M87" s="181" t="str">
        <f t="shared" si="15"/>
        <v/>
      </c>
      <c r="N87" s="178">
        <v>68</v>
      </c>
      <c r="O87" s="179">
        <v>0</v>
      </c>
      <c r="P87" s="181">
        <f t="shared" si="16"/>
        <v>0</v>
      </c>
      <c r="Q87" s="180">
        <f t="shared" si="17"/>
        <v>-1</v>
      </c>
      <c r="R87" s="180" t="str">
        <f t="shared" si="18"/>
        <v/>
      </c>
      <c r="S87" s="272" t="str">
        <f t="shared" si="19"/>
        <v/>
      </c>
    </row>
    <row r="88" spans="1:20" ht="16.5" x14ac:dyDescent="0.3">
      <c r="A88" s="177" t="s">
        <v>567</v>
      </c>
      <c r="B88" s="178">
        <v>0</v>
      </c>
      <c r="C88" s="179">
        <v>0</v>
      </c>
      <c r="D88" s="180" t="str">
        <f t="shared" si="10"/>
        <v/>
      </c>
      <c r="E88" s="178">
        <v>0</v>
      </c>
      <c r="F88" s="179">
        <v>0</v>
      </c>
      <c r="G88" s="181" t="str">
        <f t="shared" si="11"/>
        <v/>
      </c>
      <c r="H88" s="180" t="str">
        <f t="shared" si="12"/>
        <v/>
      </c>
      <c r="I88" s="180" t="str">
        <f t="shared" si="13"/>
        <v/>
      </c>
      <c r="J88" s="272" t="str">
        <f t="shared" si="14"/>
        <v/>
      </c>
      <c r="K88" s="178">
        <v>10080</v>
      </c>
      <c r="L88" s="179">
        <v>3938</v>
      </c>
      <c r="M88" s="181">
        <f t="shared" si="15"/>
        <v>0.39067460317460317</v>
      </c>
      <c r="N88" s="178">
        <v>0</v>
      </c>
      <c r="O88" s="179">
        <v>0</v>
      </c>
      <c r="P88" s="181" t="str">
        <f t="shared" si="16"/>
        <v/>
      </c>
      <c r="Q88" s="180" t="str">
        <f t="shared" si="17"/>
        <v/>
      </c>
      <c r="R88" s="180" t="str">
        <f t="shared" si="18"/>
        <v/>
      </c>
      <c r="S88" s="272" t="str">
        <f t="shared" si="19"/>
        <v/>
      </c>
    </row>
    <row r="89" spans="1:20" ht="17.25" thickBot="1" x14ac:dyDescent="0.35">
      <c r="A89" s="177" t="s">
        <v>568</v>
      </c>
      <c r="B89" s="178">
        <v>0</v>
      </c>
      <c r="C89" s="179">
        <v>0</v>
      </c>
      <c r="D89" s="180" t="str">
        <f t="shared" si="10"/>
        <v/>
      </c>
      <c r="E89" s="178">
        <v>0</v>
      </c>
      <c r="F89" s="179">
        <v>0</v>
      </c>
      <c r="G89" s="181" t="str">
        <f t="shared" si="11"/>
        <v/>
      </c>
      <c r="H89" s="180" t="str">
        <f t="shared" si="12"/>
        <v/>
      </c>
      <c r="I89" s="180" t="str">
        <f t="shared" si="13"/>
        <v/>
      </c>
      <c r="J89" s="272" t="str">
        <f t="shared" si="14"/>
        <v/>
      </c>
      <c r="K89" s="178">
        <v>0</v>
      </c>
      <c r="L89" s="179">
        <v>0</v>
      </c>
      <c r="M89" s="181" t="str">
        <f t="shared" si="15"/>
        <v/>
      </c>
      <c r="N89" s="178">
        <v>150</v>
      </c>
      <c r="O89" s="179">
        <v>0</v>
      </c>
      <c r="P89" s="181">
        <f t="shared" si="16"/>
        <v>0</v>
      </c>
      <c r="Q89" s="180">
        <f t="shared" si="17"/>
        <v>-1</v>
      </c>
      <c r="R89" s="180" t="str">
        <f t="shared" si="18"/>
        <v/>
      </c>
      <c r="S89" s="272" t="str">
        <f t="shared" si="19"/>
        <v/>
      </c>
    </row>
    <row r="90" spans="1:20" ht="16.5" thickTop="1" x14ac:dyDescent="0.25">
      <c r="A90" s="215" t="s">
        <v>389</v>
      </c>
      <c r="B90" s="216">
        <v>435559</v>
      </c>
      <c r="C90" s="217">
        <v>351482</v>
      </c>
      <c r="D90" s="218">
        <f t="shared" si="10"/>
        <v>0.80696759796032225</v>
      </c>
      <c r="E90" s="216">
        <v>418575</v>
      </c>
      <c r="F90" s="217">
        <v>347799</v>
      </c>
      <c r="G90" s="219">
        <f t="shared" si="11"/>
        <v>0.83091202293495792</v>
      </c>
      <c r="H90" s="218">
        <f t="shared" si="12"/>
        <v>4.0575763005435084E-2</v>
      </c>
      <c r="I90" s="218">
        <f t="shared" si="13"/>
        <v>1.0589449653391814E-2</v>
      </c>
      <c r="J90" s="271">
        <f t="shared" si="14"/>
        <v>-2.394442497463567E-2</v>
      </c>
      <c r="K90" s="220">
        <v>3436753</v>
      </c>
      <c r="L90" s="216">
        <v>2730250</v>
      </c>
      <c r="M90" s="219">
        <f t="shared" si="15"/>
        <v>0.79442718170319482</v>
      </c>
      <c r="N90" s="216">
        <v>3231401</v>
      </c>
      <c r="O90" s="217">
        <v>2668292</v>
      </c>
      <c r="P90" s="219">
        <f t="shared" si="16"/>
        <v>0.82573843357726262</v>
      </c>
      <c r="Q90" s="218">
        <f t="shared" si="17"/>
        <v>6.3548906495974888E-2</v>
      </c>
      <c r="R90" s="218">
        <f t="shared" si="18"/>
        <v>2.3220097350664659E-2</v>
      </c>
      <c r="S90" s="271">
        <f t="shared" si="19"/>
        <v>-3.1311251874067803E-2</v>
      </c>
    </row>
    <row r="91" spans="1:20" ht="16.5" x14ac:dyDescent="0.3">
      <c r="A91" s="177" t="s">
        <v>199</v>
      </c>
      <c r="B91" s="178">
        <v>92605</v>
      </c>
      <c r="C91" s="179">
        <v>72962</v>
      </c>
      <c r="D91" s="180">
        <f t="shared" si="10"/>
        <v>0.78788402354084552</v>
      </c>
      <c r="E91" s="178">
        <v>92011</v>
      </c>
      <c r="F91" s="179">
        <v>76837</v>
      </c>
      <c r="G91" s="181">
        <f t="shared" si="11"/>
        <v>0.83508493549684282</v>
      </c>
      <c r="H91" s="180">
        <f t="shared" si="12"/>
        <v>6.4557498559953963E-3</v>
      </c>
      <c r="I91" s="180">
        <f t="shared" si="13"/>
        <v>-5.0431432773273333E-2</v>
      </c>
      <c r="J91" s="272">
        <f t="shared" si="14"/>
        <v>-4.7200911955997293E-2</v>
      </c>
      <c r="K91" s="178">
        <v>744935</v>
      </c>
      <c r="L91" s="179">
        <v>594634</v>
      </c>
      <c r="M91" s="181">
        <f t="shared" si="15"/>
        <v>0.79823608771235077</v>
      </c>
      <c r="N91" s="178">
        <v>710919</v>
      </c>
      <c r="O91" s="179">
        <v>591229</v>
      </c>
      <c r="P91" s="181">
        <f t="shared" si="16"/>
        <v>0.83164045411643239</v>
      </c>
      <c r="Q91" s="180">
        <f t="shared" si="17"/>
        <v>4.7847926416370923E-2</v>
      </c>
      <c r="R91" s="180">
        <f t="shared" si="18"/>
        <v>5.7591897555768767E-3</v>
      </c>
      <c r="S91" s="272">
        <f t="shared" si="19"/>
        <v>-3.340436640408162E-2</v>
      </c>
    </row>
    <row r="92" spans="1:20" ht="16.5" x14ac:dyDescent="0.3">
      <c r="A92" s="177" t="s">
        <v>200</v>
      </c>
      <c r="B92" s="178">
        <v>69322</v>
      </c>
      <c r="C92" s="179">
        <v>56208</v>
      </c>
      <c r="D92" s="180">
        <f t="shared" si="10"/>
        <v>0.810824846369118</v>
      </c>
      <c r="E92" s="178">
        <v>65419</v>
      </c>
      <c r="F92" s="179">
        <v>55722</v>
      </c>
      <c r="G92" s="181">
        <f t="shared" si="11"/>
        <v>0.85177089224842939</v>
      </c>
      <c r="H92" s="180">
        <f t="shared" si="12"/>
        <v>5.9661566211651085E-2</v>
      </c>
      <c r="I92" s="180">
        <f t="shared" si="13"/>
        <v>8.7218692796382502E-3</v>
      </c>
      <c r="J92" s="272">
        <f t="shared" si="14"/>
        <v>-4.0946045879311388E-2</v>
      </c>
      <c r="K92" s="178">
        <v>535624</v>
      </c>
      <c r="L92" s="179">
        <v>455688</v>
      </c>
      <c r="M92" s="181">
        <f t="shared" si="15"/>
        <v>0.8507609815840963</v>
      </c>
      <c r="N92" s="178">
        <v>494167</v>
      </c>
      <c r="O92" s="179">
        <v>435439</v>
      </c>
      <c r="P92" s="181">
        <f t="shared" si="16"/>
        <v>0.88115758437936975</v>
      </c>
      <c r="Q92" s="180">
        <f t="shared" si="17"/>
        <v>8.3892692146582126E-2</v>
      </c>
      <c r="R92" s="180">
        <f t="shared" si="18"/>
        <v>4.6502495183022186E-2</v>
      </c>
      <c r="S92" s="272">
        <f t="shared" si="19"/>
        <v>-3.0396602795273453E-2</v>
      </c>
    </row>
    <row r="93" spans="1:20" ht="16.5" x14ac:dyDescent="0.3">
      <c r="A93" s="177" t="s">
        <v>201</v>
      </c>
      <c r="B93" s="178">
        <v>44948</v>
      </c>
      <c r="C93" s="179">
        <v>35956</v>
      </c>
      <c r="D93" s="180">
        <f t="shared" si="10"/>
        <v>0.79994660496573822</v>
      </c>
      <c r="E93" s="178">
        <v>57927</v>
      </c>
      <c r="F93" s="179">
        <v>44179</v>
      </c>
      <c r="G93" s="181">
        <f t="shared" si="11"/>
        <v>0.76266680477152282</v>
      </c>
      <c r="H93" s="180">
        <f t="shared" si="12"/>
        <v>-0.22405786593471089</v>
      </c>
      <c r="I93" s="180">
        <f t="shared" si="13"/>
        <v>-0.1861291563865185</v>
      </c>
      <c r="J93" s="272">
        <f t="shared" si="14"/>
        <v>3.7279800194215396E-2</v>
      </c>
      <c r="K93" s="178">
        <v>350274</v>
      </c>
      <c r="L93" s="179">
        <v>292962</v>
      </c>
      <c r="M93" s="181">
        <f t="shared" si="15"/>
        <v>0.83637952003288851</v>
      </c>
      <c r="N93" s="178">
        <v>451252</v>
      </c>
      <c r="O93" s="179">
        <v>373931</v>
      </c>
      <c r="P93" s="181">
        <f t="shared" si="16"/>
        <v>0.82865228298157123</v>
      </c>
      <c r="Q93" s="180">
        <f t="shared" si="17"/>
        <v>-0.22377296942728231</v>
      </c>
      <c r="R93" s="180">
        <f t="shared" si="18"/>
        <v>-0.21653460130344904</v>
      </c>
      <c r="S93" s="272">
        <f t="shared" si="19"/>
        <v>7.7272370513172817E-3</v>
      </c>
    </row>
    <row r="94" spans="1:20" ht="16.5" x14ac:dyDescent="0.3">
      <c r="A94" s="177" t="s">
        <v>202</v>
      </c>
      <c r="B94" s="178">
        <v>40714</v>
      </c>
      <c r="C94" s="179">
        <v>37633</v>
      </c>
      <c r="D94" s="180">
        <f t="shared" si="10"/>
        <v>0.92432578474234905</v>
      </c>
      <c r="E94" s="178">
        <v>48280</v>
      </c>
      <c r="F94" s="179">
        <v>44542</v>
      </c>
      <c r="G94" s="181">
        <f t="shared" si="11"/>
        <v>0.9225766362883181</v>
      </c>
      <c r="H94" s="180">
        <f t="shared" si="12"/>
        <v>-0.15671085335542667</v>
      </c>
      <c r="I94" s="180">
        <f t="shared" si="13"/>
        <v>-0.15511202909613397</v>
      </c>
      <c r="J94" s="272">
        <f t="shared" si="14"/>
        <v>1.7491484540309576E-3</v>
      </c>
      <c r="K94" s="178">
        <v>325757</v>
      </c>
      <c r="L94" s="179">
        <v>272836</v>
      </c>
      <c r="M94" s="181">
        <f t="shared" si="15"/>
        <v>0.83754455007873962</v>
      </c>
      <c r="N94" s="178">
        <v>337753</v>
      </c>
      <c r="O94" s="179">
        <v>276062</v>
      </c>
      <c r="P94" s="181">
        <f t="shared" si="16"/>
        <v>0.81734877262378125</v>
      </c>
      <c r="Q94" s="180">
        <f t="shared" si="17"/>
        <v>-3.5517079048890787E-2</v>
      </c>
      <c r="R94" s="180">
        <f t="shared" si="18"/>
        <v>-1.1685780730415596E-2</v>
      </c>
      <c r="S94" s="272">
        <f t="shared" si="19"/>
        <v>2.0195777454958375E-2</v>
      </c>
    </row>
    <row r="95" spans="1:20" ht="16.5" x14ac:dyDescent="0.3">
      <c r="A95" s="177" t="s">
        <v>204</v>
      </c>
      <c r="B95" s="178">
        <v>35266</v>
      </c>
      <c r="C95" s="179">
        <v>30392</v>
      </c>
      <c r="D95" s="180">
        <f t="shared" si="10"/>
        <v>0.86179322860545571</v>
      </c>
      <c r="E95" s="178">
        <v>29584</v>
      </c>
      <c r="F95" s="179">
        <v>26781</v>
      </c>
      <c r="G95" s="181">
        <f t="shared" si="11"/>
        <v>0.9052528393726339</v>
      </c>
      <c r="H95" s="180">
        <f t="shared" si="12"/>
        <v>0.19206327744726881</v>
      </c>
      <c r="I95" s="180">
        <f t="shared" si="13"/>
        <v>0.13483439752063031</v>
      </c>
      <c r="J95" s="272">
        <f t="shared" si="14"/>
        <v>-4.3459610767178192E-2</v>
      </c>
      <c r="K95" s="178">
        <v>222811</v>
      </c>
      <c r="L95" s="179">
        <v>188270</v>
      </c>
      <c r="M95" s="181">
        <f t="shared" si="15"/>
        <v>0.8449762354641378</v>
      </c>
      <c r="N95" s="178">
        <v>218651</v>
      </c>
      <c r="O95" s="179">
        <v>177384</v>
      </c>
      <c r="P95" s="181">
        <f t="shared" si="16"/>
        <v>0.81126544127399369</v>
      </c>
      <c r="Q95" s="180">
        <f t="shared" si="17"/>
        <v>1.9025753369525056E-2</v>
      </c>
      <c r="R95" s="180">
        <f t="shared" si="18"/>
        <v>6.1369683849727075E-2</v>
      </c>
      <c r="S95" s="272">
        <f t="shared" si="19"/>
        <v>3.3710794190144111E-2</v>
      </c>
    </row>
    <row r="96" spans="1:20" ht="16.5" x14ac:dyDescent="0.3">
      <c r="A96" s="177" t="s">
        <v>203</v>
      </c>
      <c r="B96" s="178">
        <v>32584</v>
      </c>
      <c r="C96" s="179">
        <v>26844</v>
      </c>
      <c r="D96" s="180">
        <f t="shared" si="10"/>
        <v>0.82383992143383256</v>
      </c>
      <c r="E96" s="178">
        <v>24884</v>
      </c>
      <c r="F96" s="179">
        <v>19729</v>
      </c>
      <c r="G96" s="181">
        <f t="shared" si="11"/>
        <v>0.79283877190162355</v>
      </c>
      <c r="H96" s="180">
        <f t="shared" si="12"/>
        <v>0.30943578202861266</v>
      </c>
      <c r="I96" s="180">
        <f t="shared" si="13"/>
        <v>0.36063662628617776</v>
      </c>
      <c r="J96" s="272">
        <f t="shared" si="14"/>
        <v>3.1001149532209005E-2</v>
      </c>
      <c r="K96" s="178">
        <v>255998</v>
      </c>
      <c r="L96" s="179">
        <v>204077</v>
      </c>
      <c r="M96" s="181">
        <f t="shared" si="15"/>
        <v>0.79718200923444715</v>
      </c>
      <c r="N96" s="178">
        <v>245229</v>
      </c>
      <c r="O96" s="179">
        <v>208221</v>
      </c>
      <c r="P96" s="181">
        <f t="shared" si="16"/>
        <v>0.84908799530235002</v>
      </c>
      <c r="Q96" s="180">
        <f t="shared" si="17"/>
        <v>4.391405584168262E-2</v>
      </c>
      <c r="R96" s="180">
        <f t="shared" si="18"/>
        <v>-1.9901931121260596E-2</v>
      </c>
      <c r="S96" s="272">
        <f t="shared" si="19"/>
        <v>-5.1905986067902865E-2</v>
      </c>
    </row>
    <row r="97" spans="1:20" ht="16.5" x14ac:dyDescent="0.3">
      <c r="A97" s="177" t="s">
        <v>205</v>
      </c>
      <c r="B97" s="178">
        <v>17912</v>
      </c>
      <c r="C97" s="179">
        <v>13935</v>
      </c>
      <c r="D97" s="180">
        <f t="shared" si="10"/>
        <v>0.77797007592675305</v>
      </c>
      <c r="E97" s="178">
        <v>13312</v>
      </c>
      <c r="F97" s="179">
        <v>9806</v>
      </c>
      <c r="G97" s="181">
        <f t="shared" si="11"/>
        <v>0.73662860576923073</v>
      </c>
      <c r="H97" s="180">
        <f t="shared" si="12"/>
        <v>0.34555288461538458</v>
      </c>
      <c r="I97" s="180">
        <f t="shared" si="13"/>
        <v>0.42106873342851325</v>
      </c>
      <c r="J97" s="272">
        <f t="shared" si="14"/>
        <v>4.134147015752232E-2</v>
      </c>
      <c r="K97" s="178">
        <v>158727</v>
      </c>
      <c r="L97" s="179">
        <v>105366</v>
      </c>
      <c r="M97" s="181">
        <f t="shared" si="15"/>
        <v>0.66381900999829901</v>
      </c>
      <c r="N97" s="178">
        <v>100244</v>
      </c>
      <c r="O97" s="179">
        <v>73554</v>
      </c>
      <c r="P97" s="181">
        <f t="shared" si="16"/>
        <v>0.73374965085192134</v>
      </c>
      <c r="Q97" s="180">
        <f t="shared" si="17"/>
        <v>0.58340648816886786</v>
      </c>
      <c r="R97" s="180">
        <f t="shared" si="18"/>
        <v>0.43249857247736356</v>
      </c>
      <c r="S97" s="272">
        <f t="shared" si="19"/>
        <v>-6.9930640853622328E-2</v>
      </c>
    </row>
    <row r="98" spans="1:20" ht="16.5" x14ac:dyDescent="0.3">
      <c r="A98" s="177" t="s">
        <v>206</v>
      </c>
      <c r="B98" s="178">
        <v>17005</v>
      </c>
      <c r="C98" s="179">
        <v>13301</v>
      </c>
      <c r="D98" s="180">
        <f t="shared" si="10"/>
        <v>0.78218171126139369</v>
      </c>
      <c r="E98" s="178">
        <v>10080</v>
      </c>
      <c r="F98" s="179">
        <v>8064</v>
      </c>
      <c r="G98" s="181">
        <f t="shared" si="11"/>
        <v>0.8</v>
      </c>
      <c r="H98" s="180">
        <f t="shared" si="12"/>
        <v>0.68700396825396814</v>
      </c>
      <c r="I98" s="180">
        <f t="shared" si="13"/>
        <v>0.64942956349206349</v>
      </c>
      <c r="J98" s="272">
        <f t="shared" si="14"/>
        <v>-1.7818288738606358E-2</v>
      </c>
      <c r="K98" s="178">
        <v>145676</v>
      </c>
      <c r="L98" s="179">
        <v>110069</v>
      </c>
      <c r="M98" s="181">
        <f t="shared" si="15"/>
        <v>0.75557401356434828</v>
      </c>
      <c r="N98" s="178">
        <v>67932</v>
      </c>
      <c r="O98" s="179">
        <v>54669</v>
      </c>
      <c r="P98" s="181">
        <f t="shared" si="16"/>
        <v>0.80476064299593708</v>
      </c>
      <c r="Q98" s="180">
        <f t="shared" si="17"/>
        <v>1.1444385562032622</v>
      </c>
      <c r="R98" s="180">
        <f t="shared" si="18"/>
        <v>1.0133713804898572</v>
      </c>
      <c r="S98" s="272">
        <f t="shared" si="19"/>
        <v>-4.9186629431588802E-2</v>
      </c>
    </row>
    <row r="99" spans="1:20" ht="16.5" x14ac:dyDescent="0.3">
      <c r="A99" s="177" t="s">
        <v>207</v>
      </c>
      <c r="B99" s="178">
        <v>14248</v>
      </c>
      <c r="C99" s="179">
        <v>11280</v>
      </c>
      <c r="D99" s="180">
        <f t="shared" si="10"/>
        <v>0.79169006176305445</v>
      </c>
      <c r="E99" s="178">
        <v>11456</v>
      </c>
      <c r="F99" s="179">
        <v>10400</v>
      </c>
      <c r="G99" s="181">
        <f t="shared" si="11"/>
        <v>0.90782122905027929</v>
      </c>
      <c r="H99" s="180">
        <f t="shared" si="12"/>
        <v>0.24371508379888263</v>
      </c>
      <c r="I99" s="180">
        <f t="shared" si="13"/>
        <v>8.4615384615384537E-2</v>
      </c>
      <c r="J99" s="272">
        <f t="shared" si="14"/>
        <v>-0.11613116728722483</v>
      </c>
      <c r="K99" s="178">
        <v>93072</v>
      </c>
      <c r="L99" s="179">
        <v>79079</v>
      </c>
      <c r="M99" s="181">
        <f t="shared" si="15"/>
        <v>0.8496540312876053</v>
      </c>
      <c r="N99" s="178">
        <v>74936</v>
      </c>
      <c r="O99" s="179">
        <v>66813</v>
      </c>
      <c r="P99" s="181">
        <f t="shared" si="16"/>
        <v>0.89160083271057966</v>
      </c>
      <c r="Q99" s="180">
        <f t="shared" si="17"/>
        <v>0.24201985694459283</v>
      </c>
      <c r="R99" s="180">
        <f t="shared" si="18"/>
        <v>0.1835870264768833</v>
      </c>
      <c r="S99" s="272">
        <f t="shared" si="19"/>
        <v>-4.1946801422974356E-2</v>
      </c>
    </row>
    <row r="100" spans="1:20" ht="16.5" x14ac:dyDescent="0.3">
      <c r="A100" s="177" t="s">
        <v>209</v>
      </c>
      <c r="B100" s="178">
        <v>9208</v>
      </c>
      <c r="C100" s="179">
        <v>7830</v>
      </c>
      <c r="D100" s="180">
        <f t="shared" si="10"/>
        <v>0.85034752389226764</v>
      </c>
      <c r="E100" s="178">
        <v>9478</v>
      </c>
      <c r="F100" s="179">
        <v>8871</v>
      </c>
      <c r="G100" s="181">
        <f t="shared" si="11"/>
        <v>0.93595695294365899</v>
      </c>
      <c r="H100" s="180">
        <f t="shared" si="12"/>
        <v>-2.8487022578603027E-2</v>
      </c>
      <c r="I100" s="180">
        <f t="shared" si="13"/>
        <v>-0.11734866418667567</v>
      </c>
      <c r="J100" s="272">
        <f t="shared" si="14"/>
        <v>-8.560942905139135E-2</v>
      </c>
      <c r="K100" s="178">
        <v>83643</v>
      </c>
      <c r="L100" s="179">
        <v>70109</v>
      </c>
      <c r="M100" s="181">
        <f t="shared" si="15"/>
        <v>0.83819327379457931</v>
      </c>
      <c r="N100" s="178">
        <v>92821</v>
      </c>
      <c r="O100" s="179">
        <v>83250</v>
      </c>
      <c r="P100" s="181">
        <f t="shared" si="16"/>
        <v>0.89688755777248685</v>
      </c>
      <c r="Q100" s="180">
        <f t="shared" si="17"/>
        <v>-9.8878486549380029E-2</v>
      </c>
      <c r="R100" s="180">
        <f t="shared" si="18"/>
        <v>-0.15784984984984984</v>
      </c>
      <c r="S100" s="272">
        <f t="shared" si="19"/>
        <v>-5.8694283977907546E-2</v>
      </c>
    </row>
    <row r="101" spans="1:20" ht="16.5" x14ac:dyDescent="0.3">
      <c r="A101" s="177" t="s">
        <v>208</v>
      </c>
      <c r="B101" s="178">
        <v>8845</v>
      </c>
      <c r="C101" s="179">
        <v>6410</v>
      </c>
      <c r="D101" s="180">
        <f t="shared" si="10"/>
        <v>0.72470322215941207</v>
      </c>
      <c r="E101" s="178">
        <v>3600</v>
      </c>
      <c r="F101" s="179">
        <v>2624</v>
      </c>
      <c r="G101" s="181">
        <f t="shared" si="11"/>
        <v>0.72888888888888892</v>
      </c>
      <c r="H101" s="180">
        <f t="shared" si="12"/>
        <v>1.4569444444444444</v>
      </c>
      <c r="I101" s="180">
        <f t="shared" si="13"/>
        <v>1.4428353658536586</v>
      </c>
      <c r="J101" s="272">
        <f t="shared" si="14"/>
        <v>-4.1856667294768446E-3</v>
      </c>
      <c r="K101" s="178">
        <v>94024</v>
      </c>
      <c r="L101" s="179">
        <v>68747</v>
      </c>
      <c r="M101" s="181">
        <f t="shared" si="15"/>
        <v>0.73116438356164382</v>
      </c>
      <c r="N101" s="178">
        <v>27504</v>
      </c>
      <c r="O101" s="179">
        <v>20847</v>
      </c>
      <c r="P101" s="181">
        <f t="shared" si="16"/>
        <v>0.7579624781849913</v>
      </c>
      <c r="Q101" s="180">
        <f t="shared" si="17"/>
        <v>2.4185573007562535</v>
      </c>
      <c r="R101" s="180">
        <f t="shared" si="18"/>
        <v>2.2976927135798917</v>
      </c>
      <c r="S101" s="272">
        <f t="shared" si="19"/>
        <v>-2.6798094623347479E-2</v>
      </c>
    </row>
    <row r="102" spans="1:20" ht="16.5" x14ac:dyDescent="0.3">
      <c r="A102" s="177" t="s">
        <v>211</v>
      </c>
      <c r="B102" s="178">
        <v>7920</v>
      </c>
      <c r="C102" s="179">
        <v>5440</v>
      </c>
      <c r="D102" s="180">
        <f t="shared" si="10"/>
        <v>0.68686868686868685</v>
      </c>
      <c r="E102" s="178">
        <v>8160</v>
      </c>
      <c r="F102" s="179">
        <v>6342</v>
      </c>
      <c r="G102" s="181">
        <f t="shared" si="11"/>
        <v>0.77720588235294119</v>
      </c>
      <c r="H102" s="180">
        <f t="shared" si="12"/>
        <v>-2.9411764705882359E-2</v>
      </c>
      <c r="I102" s="180">
        <f t="shared" si="13"/>
        <v>-0.14222642699463894</v>
      </c>
      <c r="J102" s="272">
        <f t="shared" si="14"/>
        <v>-9.033719548425434E-2</v>
      </c>
      <c r="K102" s="178">
        <v>60158</v>
      </c>
      <c r="L102" s="179">
        <v>36742</v>
      </c>
      <c r="M102" s="181">
        <f t="shared" si="15"/>
        <v>0.61075833638086374</v>
      </c>
      <c r="N102" s="178">
        <v>61620</v>
      </c>
      <c r="O102" s="179">
        <v>39873</v>
      </c>
      <c r="P102" s="181">
        <f t="shared" si="16"/>
        <v>0.64707887049659196</v>
      </c>
      <c r="Q102" s="180">
        <f t="shared" si="17"/>
        <v>-2.3726062966569317E-2</v>
      </c>
      <c r="R102" s="180">
        <f t="shared" si="18"/>
        <v>-7.8524314699169873E-2</v>
      </c>
      <c r="S102" s="272">
        <f t="shared" si="19"/>
        <v>-3.632053411572822E-2</v>
      </c>
    </row>
    <row r="103" spans="1:20" ht="16.5" x14ac:dyDescent="0.3">
      <c r="A103" s="177" t="s">
        <v>210</v>
      </c>
      <c r="B103" s="178">
        <v>7558</v>
      </c>
      <c r="C103" s="179">
        <v>5993</v>
      </c>
      <c r="D103" s="180">
        <f t="shared" si="10"/>
        <v>0.79293463879333159</v>
      </c>
      <c r="E103" s="178">
        <v>0</v>
      </c>
      <c r="F103" s="179">
        <v>0</v>
      </c>
      <c r="G103" s="181" t="str">
        <f t="shared" si="11"/>
        <v/>
      </c>
      <c r="H103" s="180" t="str">
        <f t="shared" si="12"/>
        <v/>
      </c>
      <c r="I103" s="180" t="str">
        <f t="shared" si="13"/>
        <v/>
      </c>
      <c r="J103" s="272" t="str">
        <f t="shared" si="14"/>
        <v/>
      </c>
      <c r="K103" s="178">
        <v>68378</v>
      </c>
      <c r="L103" s="179">
        <v>46455</v>
      </c>
      <c r="M103" s="181">
        <f t="shared" si="15"/>
        <v>0.67938518236859813</v>
      </c>
      <c r="N103" s="178">
        <v>38</v>
      </c>
      <c r="O103" s="179">
        <v>32</v>
      </c>
      <c r="P103" s="181">
        <f t="shared" si="16"/>
        <v>0.84210526315789469</v>
      </c>
      <c r="Q103" s="180">
        <f t="shared" si="17"/>
        <v>1798.421052631579</v>
      </c>
      <c r="R103" s="180">
        <f t="shared" si="18"/>
        <v>1450.71875</v>
      </c>
      <c r="S103" s="272">
        <f t="shared" si="19"/>
        <v>-0.16272008078929656</v>
      </c>
    </row>
    <row r="104" spans="1:20" ht="16.5" x14ac:dyDescent="0.3">
      <c r="A104" s="177" t="s">
        <v>212</v>
      </c>
      <c r="B104" s="178">
        <v>7447</v>
      </c>
      <c r="C104" s="179">
        <v>6664</v>
      </c>
      <c r="D104" s="180">
        <f t="shared" si="10"/>
        <v>0.89485698939170133</v>
      </c>
      <c r="E104" s="178">
        <v>7436</v>
      </c>
      <c r="F104" s="179">
        <v>6257</v>
      </c>
      <c r="G104" s="181">
        <f t="shared" si="11"/>
        <v>0.84144701452393755</v>
      </c>
      <c r="H104" s="180">
        <f t="shared" si="12"/>
        <v>1.4792899408284654E-3</v>
      </c>
      <c r="I104" s="180">
        <f t="shared" si="13"/>
        <v>6.5047147195141486E-2</v>
      </c>
      <c r="J104" s="272">
        <f t="shared" si="14"/>
        <v>5.3409974867763776E-2</v>
      </c>
      <c r="K104" s="178">
        <v>59648</v>
      </c>
      <c r="L104" s="179">
        <v>49748</v>
      </c>
      <c r="M104" s="181">
        <f t="shared" si="15"/>
        <v>0.83402628755364805</v>
      </c>
      <c r="N104" s="178">
        <v>58326</v>
      </c>
      <c r="O104" s="179">
        <v>50430</v>
      </c>
      <c r="P104" s="181">
        <f t="shared" si="16"/>
        <v>0.86462298117477621</v>
      </c>
      <c r="Q104" s="180">
        <f t="shared" si="17"/>
        <v>2.2665706545965669E-2</v>
      </c>
      <c r="R104" s="180">
        <f t="shared" si="18"/>
        <v>-1.3523696212571878E-2</v>
      </c>
      <c r="S104" s="272">
        <f t="shared" si="19"/>
        <v>-3.0596693621128157E-2</v>
      </c>
    </row>
    <row r="105" spans="1:20" ht="17.25" x14ac:dyDescent="0.3">
      <c r="A105" s="177" t="s">
        <v>214</v>
      </c>
      <c r="B105" s="178">
        <v>6609</v>
      </c>
      <c r="C105" s="179">
        <v>5495</v>
      </c>
      <c r="D105" s="180">
        <f t="shared" si="10"/>
        <v>0.83144197306702983</v>
      </c>
      <c r="E105" s="178">
        <v>7200</v>
      </c>
      <c r="F105" s="179">
        <v>5772</v>
      </c>
      <c r="G105" s="181">
        <f t="shared" si="11"/>
        <v>0.80166666666666664</v>
      </c>
      <c r="H105" s="180">
        <f t="shared" si="12"/>
        <v>-8.2083333333333286E-2</v>
      </c>
      <c r="I105" s="180">
        <f t="shared" si="13"/>
        <v>-4.799029799029797E-2</v>
      </c>
      <c r="J105" s="272">
        <f t="shared" si="14"/>
        <v>2.9775306400363188E-2</v>
      </c>
      <c r="K105" s="178">
        <v>52394</v>
      </c>
      <c r="L105" s="179">
        <v>44207</v>
      </c>
      <c r="M105" s="181">
        <f t="shared" si="15"/>
        <v>0.84374164980722988</v>
      </c>
      <c r="N105" s="178">
        <v>58080</v>
      </c>
      <c r="O105" s="179">
        <v>46935</v>
      </c>
      <c r="P105" s="181">
        <f t="shared" si="16"/>
        <v>0.80810950413223137</v>
      </c>
      <c r="Q105" s="180">
        <f t="shared" si="17"/>
        <v>-9.7899449035812713E-2</v>
      </c>
      <c r="R105" s="180">
        <f t="shared" si="18"/>
        <v>-5.8122935975284951E-2</v>
      </c>
      <c r="S105" s="272">
        <f t="shared" si="19"/>
        <v>3.5632145674998505E-2</v>
      </c>
      <c r="T105" s="176"/>
    </row>
    <row r="106" spans="1:20" ht="16.5" x14ac:dyDescent="0.3">
      <c r="A106" s="177" t="s">
        <v>213</v>
      </c>
      <c r="B106" s="178">
        <v>6336</v>
      </c>
      <c r="C106" s="179">
        <v>4273</v>
      </c>
      <c r="D106" s="180">
        <f t="shared" si="10"/>
        <v>0.67440025252525249</v>
      </c>
      <c r="E106" s="178">
        <v>7488</v>
      </c>
      <c r="F106" s="179">
        <v>4278</v>
      </c>
      <c r="G106" s="181">
        <f t="shared" si="11"/>
        <v>0.57131410256410253</v>
      </c>
      <c r="H106" s="180">
        <f t="shared" si="12"/>
        <v>-0.15384615384615385</v>
      </c>
      <c r="I106" s="180">
        <f t="shared" si="13"/>
        <v>-1.168770453482959E-3</v>
      </c>
      <c r="J106" s="272">
        <f t="shared" si="14"/>
        <v>0.10308614996114995</v>
      </c>
      <c r="K106" s="178">
        <v>55490</v>
      </c>
      <c r="L106" s="179">
        <v>28893</v>
      </c>
      <c r="M106" s="181">
        <f t="shared" si="15"/>
        <v>0.52068841232654528</v>
      </c>
      <c r="N106" s="178">
        <v>54720</v>
      </c>
      <c r="O106" s="179">
        <v>29887</v>
      </c>
      <c r="P106" s="181">
        <f t="shared" si="16"/>
        <v>0.54618055555555556</v>
      </c>
      <c r="Q106" s="180">
        <f t="shared" si="17"/>
        <v>1.4071637426900541E-2</v>
      </c>
      <c r="R106" s="180">
        <f t="shared" si="18"/>
        <v>-3.3258607421286834E-2</v>
      </c>
      <c r="S106" s="272">
        <f t="shared" si="19"/>
        <v>-2.5492143229010278E-2</v>
      </c>
    </row>
    <row r="107" spans="1:20" ht="16.5" x14ac:dyDescent="0.3">
      <c r="A107" s="177" t="s">
        <v>217</v>
      </c>
      <c r="B107" s="178">
        <v>3744</v>
      </c>
      <c r="C107" s="179">
        <v>2192</v>
      </c>
      <c r="D107" s="180">
        <f t="shared" si="10"/>
        <v>0.5854700854700855</v>
      </c>
      <c r="E107" s="178">
        <v>0</v>
      </c>
      <c r="F107" s="179">
        <v>0</v>
      </c>
      <c r="G107" s="181" t="str">
        <f t="shared" si="11"/>
        <v/>
      </c>
      <c r="H107" s="180" t="str">
        <f t="shared" si="12"/>
        <v/>
      </c>
      <c r="I107" s="180" t="str">
        <f t="shared" si="13"/>
        <v/>
      </c>
      <c r="J107" s="272" t="str">
        <f t="shared" si="14"/>
        <v/>
      </c>
      <c r="K107" s="178">
        <v>6480</v>
      </c>
      <c r="L107" s="179">
        <v>3065</v>
      </c>
      <c r="M107" s="181">
        <f t="shared" si="15"/>
        <v>0.47299382716049382</v>
      </c>
      <c r="N107" s="178">
        <v>5616</v>
      </c>
      <c r="O107" s="179">
        <v>4484</v>
      </c>
      <c r="P107" s="181">
        <f t="shared" si="16"/>
        <v>0.79843304843304841</v>
      </c>
      <c r="Q107" s="180">
        <f t="shared" si="17"/>
        <v>0.15384615384615374</v>
      </c>
      <c r="R107" s="180">
        <f t="shared" si="18"/>
        <v>-0.31645851917930423</v>
      </c>
      <c r="S107" s="272">
        <f t="shared" si="19"/>
        <v>-0.32543922127255459</v>
      </c>
    </row>
    <row r="108" spans="1:20" ht="16.5" x14ac:dyDescent="0.3">
      <c r="A108" s="177" t="s">
        <v>215</v>
      </c>
      <c r="B108" s="178">
        <v>3744</v>
      </c>
      <c r="C108" s="179">
        <v>3004</v>
      </c>
      <c r="D108" s="180">
        <f t="shared" si="10"/>
        <v>0.80235042735042739</v>
      </c>
      <c r="E108" s="178">
        <v>0</v>
      </c>
      <c r="F108" s="179">
        <v>0</v>
      </c>
      <c r="G108" s="181" t="str">
        <f t="shared" si="11"/>
        <v/>
      </c>
      <c r="H108" s="180" t="str">
        <f t="shared" si="12"/>
        <v/>
      </c>
      <c r="I108" s="180" t="str">
        <f t="shared" si="13"/>
        <v/>
      </c>
      <c r="J108" s="272" t="str">
        <f t="shared" si="14"/>
        <v/>
      </c>
      <c r="K108" s="178">
        <v>6624</v>
      </c>
      <c r="L108" s="179">
        <v>4583</v>
      </c>
      <c r="M108" s="181">
        <f t="shared" si="15"/>
        <v>0.69187801932367154</v>
      </c>
      <c r="N108" s="178">
        <v>0</v>
      </c>
      <c r="O108" s="179">
        <v>0</v>
      </c>
      <c r="P108" s="181" t="str">
        <f t="shared" si="16"/>
        <v/>
      </c>
      <c r="Q108" s="180" t="str">
        <f t="shared" si="17"/>
        <v/>
      </c>
      <c r="R108" s="180" t="str">
        <f t="shared" si="18"/>
        <v/>
      </c>
      <c r="S108" s="272" t="str">
        <f t="shared" si="19"/>
        <v/>
      </c>
    </row>
    <row r="109" spans="1:20" ht="16.5" x14ac:dyDescent="0.3">
      <c r="A109" s="177" t="s">
        <v>216</v>
      </c>
      <c r="B109" s="178">
        <v>2704</v>
      </c>
      <c r="C109" s="179">
        <v>2038</v>
      </c>
      <c r="D109" s="180">
        <f t="shared" si="10"/>
        <v>0.75369822485207105</v>
      </c>
      <c r="E109" s="178">
        <v>3324</v>
      </c>
      <c r="F109" s="179">
        <v>2483</v>
      </c>
      <c r="G109" s="181">
        <f t="shared" si="11"/>
        <v>0.74699157641395908</v>
      </c>
      <c r="H109" s="180">
        <f t="shared" si="12"/>
        <v>-0.18652226233453673</v>
      </c>
      <c r="I109" s="180">
        <f t="shared" si="13"/>
        <v>-0.17921868707209021</v>
      </c>
      <c r="J109" s="272">
        <f t="shared" si="14"/>
        <v>6.7066484381119729E-3</v>
      </c>
      <c r="K109" s="178">
        <v>20322</v>
      </c>
      <c r="L109" s="179">
        <v>15756</v>
      </c>
      <c r="M109" s="181">
        <f t="shared" si="15"/>
        <v>0.77531739002066724</v>
      </c>
      <c r="N109" s="178">
        <v>26312</v>
      </c>
      <c r="O109" s="179">
        <v>17462</v>
      </c>
      <c r="P109" s="181">
        <f t="shared" si="16"/>
        <v>0.66365156582547891</v>
      </c>
      <c r="Q109" s="180">
        <f t="shared" si="17"/>
        <v>-0.22765278200060812</v>
      </c>
      <c r="R109" s="180">
        <f t="shared" si="18"/>
        <v>-9.7697858206390986E-2</v>
      </c>
      <c r="S109" s="272">
        <f t="shared" si="19"/>
        <v>0.11166582419518833</v>
      </c>
    </row>
    <row r="110" spans="1:20" ht="16.5" x14ac:dyDescent="0.3">
      <c r="A110" s="177" t="s">
        <v>218</v>
      </c>
      <c r="B110" s="178">
        <v>1944</v>
      </c>
      <c r="C110" s="179">
        <v>893</v>
      </c>
      <c r="D110" s="180">
        <f t="shared" si="10"/>
        <v>0.45936213991769548</v>
      </c>
      <c r="E110" s="178">
        <v>0</v>
      </c>
      <c r="F110" s="179">
        <v>0</v>
      </c>
      <c r="G110" s="181" t="str">
        <f t="shared" si="11"/>
        <v/>
      </c>
      <c r="H110" s="180" t="str">
        <f t="shared" si="12"/>
        <v/>
      </c>
      <c r="I110" s="180" t="str">
        <f t="shared" si="13"/>
        <v/>
      </c>
      <c r="J110" s="272" t="str">
        <f t="shared" si="14"/>
        <v/>
      </c>
      <c r="K110" s="178">
        <v>17244</v>
      </c>
      <c r="L110" s="179">
        <v>5940</v>
      </c>
      <c r="M110" s="181">
        <f t="shared" si="15"/>
        <v>0.3444676409185804</v>
      </c>
      <c r="N110" s="178">
        <v>0</v>
      </c>
      <c r="O110" s="179">
        <v>0</v>
      </c>
      <c r="P110" s="181" t="str">
        <f t="shared" si="16"/>
        <v/>
      </c>
      <c r="Q110" s="180" t="str">
        <f t="shared" si="17"/>
        <v/>
      </c>
      <c r="R110" s="180" t="str">
        <f t="shared" si="18"/>
        <v/>
      </c>
      <c r="S110" s="272" t="str">
        <f t="shared" si="19"/>
        <v/>
      </c>
    </row>
    <row r="111" spans="1:20" ht="16.5" x14ac:dyDescent="0.3">
      <c r="A111" s="177" t="s">
        <v>381</v>
      </c>
      <c r="B111" s="178">
        <v>1440</v>
      </c>
      <c r="C111" s="179">
        <v>676</v>
      </c>
      <c r="D111" s="180">
        <f t="shared" si="10"/>
        <v>0.46944444444444444</v>
      </c>
      <c r="E111" s="178">
        <v>1296</v>
      </c>
      <c r="F111" s="179">
        <v>992</v>
      </c>
      <c r="G111" s="181">
        <f t="shared" si="11"/>
        <v>0.76543209876543206</v>
      </c>
      <c r="H111" s="180">
        <f t="shared" si="12"/>
        <v>0.11111111111111116</v>
      </c>
      <c r="I111" s="180">
        <f t="shared" si="13"/>
        <v>-0.31854838709677424</v>
      </c>
      <c r="J111" s="272">
        <f t="shared" si="14"/>
        <v>-0.29598765432098761</v>
      </c>
      <c r="K111" s="178">
        <v>13577</v>
      </c>
      <c r="L111" s="179">
        <v>9016</v>
      </c>
      <c r="M111" s="181">
        <f t="shared" si="15"/>
        <v>0.66406422626500705</v>
      </c>
      <c r="N111" s="178">
        <v>11232</v>
      </c>
      <c r="O111" s="179">
        <v>8619</v>
      </c>
      <c r="P111" s="181">
        <f t="shared" si="16"/>
        <v>0.76736111111111116</v>
      </c>
      <c r="Q111" s="180">
        <f t="shared" si="17"/>
        <v>0.20877849002849014</v>
      </c>
      <c r="R111" s="180">
        <f t="shared" si="18"/>
        <v>4.6061027961480372E-2</v>
      </c>
      <c r="S111" s="272">
        <f t="shared" si="19"/>
        <v>-0.10329688484610411</v>
      </c>
    </row>
    <row r="112" spans="1:20" ht="16.5" x14ac:dyDescent="0.3">
      <c r="A112" s="177" t="s">
        <v>219</v>
      </c>
      <c r="B112" s="178">
        <v>1368</v>
      </c>
      <c r="C112" s="179">
        <v>522</v>
      </c>
      <c r="D112" s="180">
        <f t="shared" si="10"/>
        <v>0.38157894736842107</v>
      </c>
      <c r="E112" s="178">
        <v>0</v>
      </c>
      <c r="F112" s="179">
        <v>0</v>
      </c>
      <c r="G112" s="181" t="str">
        <f t="shared" si="11"/>
        <v/>
      </c>
      <c r="H112" s="180" t="str">
        <f t="shared" si="12"/>
        <v/>
      </c>
      <c r="I112" s="180" t="str">
        <f t="shared" si="13"/>
        <v/>
      </c>
      <c r="J112" s="272" t="str">
        <f t="shared" si="14"/>
        <v/>
      </c>
      <c r="K112" s="178">
        <v>11400</v>
      </c>
      <c r="L112" s="179">
        <v>2168</v>
      </c>
      <c r="M112" s="181">
        <f t="shared" si="15"/>
        <v>0.19017543859649122</v>
      </c>
      <c r="N112" s="178">
        <v>120</v>
      </c>
      <c r="O112" s="179">
        <v>54</v>
      </c>
      <c r="P112" s="181">
        <f t="shared" si="16"/>
        <v>0.45</v>
      </c>
      <c r="Q112" s="180">
        <f t="shared" si="17"/>
        <v>94</v>
      </c>
      <c r="R112" s="180">
        <f t="shared" si="18"/>
        <v>39.148148148148145</v>
      </c>
      <c r="S112" s="272">
        <f t="shared" si="19"/>
        <v>-0.25982456140350879</v>
      </c>
    </row>
    <row r="113" spans="1:19" ht="16.5" x14ac:dyDescent="0.3">
      <c r="A113" s="177" t="s">
        <v>380</v>
      </c>
      <c r="B113" s="178">
        <v>1080</v>
      </c>
      <c r="C113" s="179">
        <v>854</v>
      </c>
      <c r="D113" s="180">
        <f t="shared" si="10"/>
        <v>0.79074074074074074</v>
      </c>
      <c r="E113" s="178">
        <v>2592</v>
      </c>
      <c r="F113" s="179">
        <v>2200</v>
      </c>
      <c r="G113" s="181">
        <f t="shared" si="11"/>
        <v>0.84876543209876543</v>
      </c>
      <c r="H113" s="180">
        <f t="shared" si="12"/>
        <v>-0.58333333333333326</v>
      </c>
      <c r="I113" s="180">
        <f t="shared" si="13"/>
        <v>-0.61181818181818182</v>
      </c>
      <c r="J113" s="272">
        <f t="shared" si="14"/>
        <v>-5.8024691358024683E-2</v>
      </c>
      <c r="K113" s="178">
        <v>11052</v>
      </c>
      <c r="L113" s="179">
        <v>9170</v>
      </c>
      <c r="M113" s="181">
        <f t="shared" si="15"/>
        <v>0.82971407889974669</v>
      </c>
      <c r="N113" s="178">
        <v>13824</v>
      </c>
      <c r="O113" s="179">
        <v>12262</v>
      </c>
      <c r="P113" s="181">
        <f t="shared" si="16"/>
        <v>0.88700810185185186</v>
      </c>
      <c r="Q113" s="180">
        <f t="shared" si="17"/>
        <v>-0.20052083333333337</v>
      </c>
      <c r="R113" s="180">
        <f t="shared" si="18"/>
        <v>-0.25216114826292613</v>
      </c>
      <c r="S113" s="272">
        <f t="shared" si="19"/>
        <v>-5.7294022952105172E-2</v>
      </c>
    </row>
    <row r="114" spans="1:19" ht="16.5" x14ac:dyDescent="0.3">
      <c r="A114" s="177" t="s">
        <v>379</v>
      </c>
      <c r="B114" s="178">
        <v>1008</v>
      </c>
      <c r="C114" s="179">
        <v>687</v>
      </c>
      <c r="D114" s="180">
        <f t="shared" si="10"/>
        <v>0.68154761904761907</v>
      </c>
      <c r="E114" s="178">
        <v>2304</v>
      </c>
      <c r="F114" s="179">
        <v>1862</v>
      </c>
      <c r="G114" s="181">
        <f t="shared" si="11"/>
        <v>0.80815972222222221</v>
      </c>
      <c r="H114" s="180">
        <f t="shared" si="12"/>
        <v>-0.5625</v>
      </c>
      <c r="I114" s="180">
        <f t="shared" si="13"/>
        <v>-0.63104189044038672</v>
      </c>
      <c r="J114" s="272">
        <f t="shared" si="14"/>
        <v>-0.12661210317460314</v>
      </c>
      <c r="K114" s="178">
        <v>16758</v>
      </c>
      <c r="L114" s="179">
        <v>12376</v>
      </c>
      <c r="M114" s="181">
        <f t="shared" si="15"/>
        <v>0.73851294903926479</v>
      </c>
      <c r="N114" s="178">
        <v>17760</v>
      </c>
      <c r="O114" s="179">
        <v>14540</v>
      </c>
      <c r="P114" s="181">
        <f t="shared" si="16"/>
        <v>0.81869369369369371</v>
      </c>
      <c r="Q114" s="180">
        <f t="shared" si="17"/>
        <v>-5.6418918918918926E-2</v>
      </c>
      <c r="R114" s="180">
        <f t="shared" si="18"/>
        <v>-0.14883081155433286</v>
      </c>
      <c r="S114" s="272">
        <f t="shared" si="19"/>
        <v>-8.0180744654428926E-2</v>
      </c>
    </row>
    <row r="115" spans="1:19" ht="16.5" x14ac:dyDescent="0.3">
      <c r="A115" s="177" t="s">
        <v>569</v>
      </c>
      <c r="B115" s="178">
        <v>0</v>
      </c>
      <c r="C115" s="179">
        <v>0</v>
      </c>
      <c r="D115" s="180" t="str">
        <f t="shared" si="10"/>
        <v/>
      </c>
      <c r="E115" s="178">
        <v>0</v>
      </c>
      <c r="F115" s="179">
        <v>0</v>
      </c>
      <c r="G115" s="181" t="str">
        <f t="shared" si="11"/>
        <v/>
      </c>
      <c r="H115" s="180" t="str">
        <f t="shared" si="12"/>
        <v/>
      </c>
      <c r="I115" s="180" t="str">
        <f t="shared" si="13"/>
        <v/>
      </c>
      <c r="J115" s="272" t="str">
        <f t="shared" si="14"/>
        <v/>
      </c>
      <c r="K115" s="178">
        <v>0</v>
      </c>
      <c r="L115" s="179">
        <v>0</v>
      </c>
      <c r="M115" s="181" t="str">
        <f t="shared" si="15"/>
        <v/>
      </c>
      <c r="N115" s="178">
        <v>774</v>
      </c>
      <c r="O115" s="179">
        <v>468</v>
      </c>
      <c r="P115" s="181">
        <f t="shared" si="16"/>
        <v>0.60465116279069764</v>
      </c>
      <c r="Q115" s="180">
        <f t="shared" si="17"/>
        <v>-1</v>
      </c>
      <c r="R115" s="180">
        <f t="shared" si="18"/>
        <v>-1</v>
      </c>
      <c r="S115" s="272" t="str">
        <f t="shared" si="19"/>
        <v/>
      </c>
    </row>
    <row r="116" spans="1:19" ht="16.5" x14ac:dyDescent="0.3">
      <c r="A116" s="177" t="s">
        <v>570</v>
      </c>
      <c r="B116" s="178">
        <v>0</v>
      </c>
      <c r="C116" s="179">
        <v>0</v>
      </c>
      <c r="D116" s="180" t="str">
        <f t="shared" si="10"/>
        <v/>
      </c>
      <c r="E116" s="178">
        <v>0</v>
      </c>
      <c r="F116" s="179">
        <v>0</v>
      </c>
      <c r="G116" s="181" t="str">
        <f t="shared" si="11"/>
        <v/>
      </c>
      <c r="H116" s="180" t="str">
        <f t="shared" si="12"/>
        <v/>
      </c>
      <c r="I116" s="180" t="str">
        <f t="shared" si="13"/>
        <v/>
      </c>
      <c r="J116" s="272" t="str">
        <f t="shared" si="14"/>
        <v/>
      </c>
      <c r="K116" s="178">
        <v>1540</v>
      </c>
      <c r="L116" s="179">
        <v>1287</v>
      </c>
      <c r="M116" s="181">
        <f t="shared" si="15"/>
        <v>0.83571428571428574</v>
      </c>
      <c r="N116" s="178">
        <v>0</v>
      </c>
      <c r="O116" s="179">
        <v>0</v>
      </c>
      <c r="P116" s="181" t="str">
        <f t="shared" si="16"/>
        <v/>
      </c>
      <c r="Q116" s="180" t="str">
        <f t="shared" si="17"/>
        <v/>
      </c>
      <c r="R116" s="180" t="str">
        <f t="shared" si="18"/>
        <v/>
      </c>
      <c r="S116" s="272" t="str">
        <f t="shared" si="19"/>
        <v/>
      </c>
    </row>
    <row r="117" spans="1:19" ht="16.5" x14ac:dyDescent="0.3">
      <c r="A117" s="177" t="s">
        <v>450</v>
      </c>
      <c r="B117" s="178">
        <v>0</v>
      </c>
      <c r="C117" s="179">
        <v>0</v>
      </c>
      <c r="D117" s="180" t="str">
        <f t="shared" si="10"/>
        <v/>
      </c>
      <c r="E117" s="178">
        <v>0</v>
      </c>
      <c r="F117" s="179">
        <v>0</v>
      </c>
      <c r="G117" s="181" t="str">
        <f t="shared" si="11"/>
        <v/>
      </c>
      <c r="H117" s="180" t="str">
        <f t="shared" si="12"/>
        <v/>
      </c>
      <c r="I117" s="180" t="str">
        <f t="shared" si="13"/>
        <v/>
      </c>
      <c r="J117" s="272" t="str">
        <f t="shared" si="14"/>
        <v/>
      </c>
      <c r="K117" s="178">
        <v>0</v>
      </c>
      <c r="L117" s="179">
        <v>0</v>
      </c>
      <c r="M117" s="181" t="str">
        <f t="shared" si="15"/>
        <v/>
      </c>
      <c r="N117" s="178">
        <v>221</v>
      </c>
      <c r="O117" s="179">
        <v>164</v>
      </c>
      <c r="P117" s="181">
        <f t="shared" si="16"/>
        <v>0.74208144796380093</v>
      </c>
      <c r="Q117" s="180">
        <f t="shared" si="17"/>
        <v>-1</v>
      </c>
      <c r="R117" s="180">
        <f t="shared" si="18"/>
        <v>-1</v>
      </c>
      <c r="S117" s="272" t="str">
        <f t="shared" si="19"/>
        <v/>
      </c>
    </row>
    <row r="118" spans="1:19" ht="16.5" x14ac:dyDescent="0.3">
      <c r="A118" s="177" t="s">
        <v>571</v>
      </c>
      <c r="B118" s="178">
        <v>0</v>
      </c>
      <c r="C118" s="179">
        <v>0</v>
      </c>
      <c r="D118" s="180" t="str">
        <f t="shared" si="10"/>
        <v/>
      </c>
      <c r="E118" s="178">
        <v>0</v>
      </c>
      <c r="F118" s="179">
        <v>0</v>
      </c>
      <c r="G118" s="181" t="str">
        <f t="shared" si="11"/>
        <v/>
      </c>
      <c r="H118" s="180" t="str">
        <f t="shared" si="12"/>
        <v/>
      </c>
      <c r="I118" s="180" t="str">
        <f t="shared" si="13"/>
        <v/>
      </c>
      <c r="J118" s="272" t="str">
        <f t="shared" si="14"/>
        <v/>
      </c>
      <c r="K118" s="178">
        <v>0</v>
      </c>
      <c r="L118" s="179">
        <v>0</v>
      </c>
      <c r="M118" s="181" t="str">
        <f t="shared" si="15"/>
        <v/>
      </c>
      <c r="N118" s="178">
        <v>90</v>
      </c>
      <c r="O118" s="179">
        <v>0</v>
      </c>
      <c r="P118" s="181">
        <f t="shared" si="16"/>
        <v>0</v>
      </c>
      <c r="Q118" s="180">
        <f t="shared" si="17"/>
        <v>-1</v>
      </c>
      <c r="R118" s="180" t="str">
        <f t="shared" si="18"/>
        <v/>
      </c>
      <c r="S118" s="272" t="str">
        <f t="shared" si="19"/>
        <v/>
      </c>
    </row>
    <row r="119" spans="1:19" ht="16.5" x14ac:dyDescent="0.3">
      <c r="A119" s="177" t="s">
        <v>449</v>
      </c>
      <c r="B119" s="178">
        <v>0</v>
      </c>
      <c r="C119" s="179">
        <v>0</v>
      </c>
      <c r="D119" s="180" t="str">
        <f t="shared" si="10"/>
        <v/>
      </c>
      <c r="E119" s="178">
        <v>1056</v>
      </c>
      <c r="F119" s="179">
        <v>680</v>
      </c>
      <c r="G119" s="181">
        <f t="shared" si="11"/>
        <v>0.64393939393939392</v>
      </c>
      <c r="H119" s="180">
        <f t="shared" si="12"/>
        <v>-1</v>
      </c>
      <c r="I119" s="180">
        <f t="shared" si="13"/>
        <v>-1</v>
      </c>
      <c r="J119" s="272" t="str">
        <f t="shared" si="14"/>
        <v/>
      </c>
      <c r="K119" s="178">
        <v>3552</v>
      </c>
      <c r="L119" s="179">
        <v>2795</v>
      </c>
      <c r="M119" s="181">
        <f t="shared" si="15"/>
        <v>0.78688063063063063</v>
      </c>
      <c r="N119" s="178">
        <v>9336</v>
      </c>
      <c r="O119" s="179">
        <v>6907</v>
      </c>
      <c r="P119" s="181">
        <f t="shared" si="16"/>
        <v>0.73982433590402741</v>
      </c>
      <c r="Q119" s="180">
        <f t="shared" si="17"/>
        <v>-0.61953727506426737</v>
      </c>
      <c r="R119" s="180">
        <f t="shared" si="18"/>
        <v>-0.59533806283480528</v>
      </c>
      <c r="S119" s="272">
        <f t="shared" si="19"/>
        <v>4.7056294726603221E-2</v>
      </c>
    </row>
    <row r="120" spans="1:19" ht="16.5" x14ac:dyDescent="0.3">
      <c r="A120" s="177" t="s">
        <v>572</v>
      </c>
      <c r="B120" s="178">
        <v>0</v>
      </c>
      <c r="C120" s="179">
        <v>0</v>
      </c>
      <c r="D120" s="180" t="str">
        <f t="shared" si="10"/>
        <v/>
      </c>
      <c r="E120" s="178">
        <v>0</v>
      </c>
      <c r="F120" s="179">
        <v>0</v>
      </c>
      <c r="G120" s="181" t="str">
        <f t="shared" si="11"/>
        <v/>
      </c>
      <c r="H120" s="180" t="str">
        <f t="shared" si="12"/>
        <v/>
      </c>
      <c r="I120" s="180" t="str">
        <f t="shared" si="13"/>
        <v/>
      </c>
      <c r="J120" s="272" t="str">
        <f t="shared" si="14"/>
        <v/>
      </c>
      <c r="K120" s="178">
        <v>280</v>
      </c>
      <c r="L120" s="179">
        <v>239</v>
      </c>
      <c r="M120" s="181">
        <f t="shared" si="15"/>
        <v>0.85357142857142854</v>
      </c>
      <c r="N120" s="178">
        <v>0</v>
      </c>
      <c r="O120" s="179">
        <v>0</v>
      </c>
      <c r="P120" s="181" t="str">
        <f t="shared" si="16"/>
        <v/>
      </c>
      <c r="Q120" s="180" t="str">
        <f t="shared" si="17"/>
        <v/>
      </c>
      <c r="R120" s="180" t="str">
        <f t="shared" si="18"/>
        <v/>
      </c>
      <c r="S120" s="272" t="str">
        <f t="shared" si="19"/>
        <v/>
      </c>
    </row>
    <row r="121" spans="1:19" ht="16.5" x14ac:dyDescent="0.3">
      <c r="A121" s="177" t="s">
        <v>573</v>
      </c>
      <c r="B121" s="178">
        <v>0</v>
      </c>
      <c r="C121" s="179">
        <v>0</v>
      </c>
      <c r="D121" s="180" t="str">
        <f t="shared" si="10"/>
        <v/>
      </c>
      <c r="E121" s="178">
        <v>0</v>
      </c>
      <c r="F121" s="179">
        <v>0</v>
      </c>
      <c r="G121" s="181" t="str">
        <f t="shared" si="11"/>
        <v/>
      </c>
      <c r="H121" s="180" t="str">
        <f t="shared" si="12"/>
        <v/>
      </c>
      <c r="I121" s="180" t="str">
        <f t="shared" si="13"/>
        <v/>
      </c>
      <c r="J121" s="272" t="str">
        <f t="shared" si="14"/>
        <v/>
      </c>
      <c r="K121" s="178">
        <v>0</v>
      </c>
      <c r="L121" s="179">
        <v>0</v>
      </c>
      <c r="M121" s="181" t="str">
        <f t="shared" si="15"/>
        <v/>
      </c>
      <c r="N121" s="178">
        <v>50</v>
      </c>
      <c r="O121" s="179">
        <v>30</v>
      </c>
      <c r="P121" s="181">
        <f t="shared" si="16"/>
        <v>0.6</v>
      </c>
      <c r="Q121" s="180">
        <f t="shared" si="17"/>
        <v>-1</v>
      </c>
      <c r="R121" s="180">
        <f t="shared" si="18"/>
        <v>-1</v>
      </c>
      <c r="S121" s="272" t="str">
        <f t="shared" si="19"/>
        <v/>
      </c>
    </row>
    <row r="122" spans="1:19" ht="16.5" x14ac:dyDescent="0.3">
      <c r="A122" s="177" t="s">
        <v>574</v>
      </c>
      <c r="B122" s="178">
        <v>0</v>
      </c>
      <c r="C122" s="179">
        <v>0</v>
      </c>
      <c r="D122" s="180" t="str">
        <f t="shared" si="10"/>
        <v/>
      </c>
      <c r="E122" s="178">
        <v>0</v>
      </c>
      <c r="F122" s="179">
        <v>0</v>
      </c>
      <c r="G122" s="181" t="str">
        <f t="shared" si="11"/>
        <v/>
      </c>
      <c r="H122" s="180" t="str">
        <f t="shared" si="12"/>
        <v/>
      </c>
      <c r="I122" s="180" t="str">
        <f t="shared" si="13"/>
        <v/>
      </c>
      <c r="J122" s="272" t="str">
        <f t="shared" si="14"/>
        <v/>
      </c>
      <c r="K122" s="178">
        <v>174</v>
      </c>
      <c r="L122" s="179">
        <v>124</v>
      </c>
      <c r="M122" s="181">
        <f t="shared" si="15"/>
        <v>0.71264367816091956</v>
      </c>
      <c r="N122" s="178">
        <v>0</v>
      </c>
      <c r="O122" s="179">
        <v>0</v>
      </c>
      <c r="P122" s="181" t="str">
        <f t="shared" si="16"/>
        <v/>
      </c>
      <c r="Q122" s="180" t="str">
        <f t="shared" si="17"/>
        <v/>
      </c>
      <c r="R122" s="180" t="str">
        <f t="shared" si="18"/>
        <v/>
      </c>
      <c r="S122" s="272" t="str">
        <f t="shared" si="19"/>
        <v/>
      </c>
    </row>
    <row r="123" spans="1:19" ht="16.5" x14ac:dyDescent="0.3">
      <c r="A123" s="177" t="s">
        <v>575</v>
      </c>
      <c r="B123" s="178">
        <v>0</v>
      </c>
      <c r="C123" s="179">
        <v>0</v>
      </c>
      <c r="D123" s="180" t="str">
        <f t="shared" si="10"/>
        <v/>
      </c>
      <c r="E123" s="178">
        <v>0</v>
      </c>
      <c r="F123" s="179">
        <v>0</v>
      </c>
      <c r="G123" s="181" t="str">
        <f t="shared" si="11"/>
        <v/>
      </c>
      <c r="H123" s="180" t="str">
        <f t="shared" si="12"/>
        <v/>
      </c>
      <c r="I123" s="180" t="str">
        <f t="shared" si="13"/>
        <v/>
      </c>
      <c r="J123" s="272" t="str">
        <f t="shared" si="14"/>
        <v/>
      </c>
      <c r="K123" s="178">
        <v>0</v>
      </c>
      <c r="L123" s="179">
        <v>0</v>
      </c>
      <c r="M123" s="181" t="str">
        <f t="shared" si="15"/>
        <v/>
      </c>
      <c r="N123" s="178">
        <v>270</v>
      </c>
      <c r="O123" s="179">
        <v>24</v>
      </c>
      <c r="P123" s="181">
        <f t="shared" si="16"/>
        <v>8.8888888888888892E-2</v>
      </c>
      <c r="Q123" s="180">
        <f t="shared" si="17"/>
        <v>-1</v>
      </c>
      <c r="R123" s="180">
        <f t="shared" si="18"/>
        <v>-1</v>
      </c>
      <c r="S123" s="272" t="str">
        <f t="shared" si="19"/>
        <v/>
      </c>
    </row>
    <row r="124" spans="1:19" ht="16.5" x14ac:dyDescent="0.3">
      <c r="A124" s="177" t="s">
        <v>576</v>
      </c>
      <c r="B124" s="178">
        <v>0</v>
      </c>
      <c r="C124" s="179">
        <v>0</v>
      </c>
      <c r="D124" s="180" t="str">
        <f t="shared" si="10"/>
        <v/>
      </c>
      <c r="E124" s="178">
        <v>0</v>
      </c>
      <c r="F124" s="179">
        <v>0</v>
      </c>
      <c r="G124" s="181" t="str">
        <f t="shared" si="11"/>
        <v/>
      </c>
      <c r="H124" s="180" t="str">
        <f t="shared" si="12"/>
        <v/>
      </c>
      <c r="I124" s="180" t="str">
        <f t="shared" si="13"/>
        <v/>
      </c>
      <c r="J124" s="272" t="str">
        <f t="shared" si="14"/>
        <v/>
      </c>
      <c r="K124" s="178">
        <v>258</v>
      </c>
      <c r="L124" s="179">
        <v>158</v>
      </c>
      <c r="M124" s="181">
        <f t="shared" si="15"/>
        <v>0.61240310077519378</v>
      </c>
      <c r="N124" s="178">
        <v>0</v>
      </c>
      <c r="O124" s="179">
        <v>0</v>
      </c>
      <c r="P124" s="181" t="str">
        <f t="shared" si="16"/>
        <v/>
      </c>
      <c r="Q124" s="180" t="str">
        <f t="shared" si="17"/>
        <v/>
      </c>
      <c r="R124" s="180" t="str">
        <f t="shared" si="18"/>
        <v/>
      </c>
      <c r="S124" s="272" t="str">
        <f t="shared" si="19"/>
        <v/>
      </c>
    </row>
    <row r="125" spans="1:19" ht="16.5" x14ac:dyDescent="0.3">
      <c r="A125" s="177" t="s">
        <v>408</v>
      </c>
      <c r="B125" s="178">
        <v>0</v>
      </c>
      <c r="C125" s="179">
        <v>0</v>
      </c>
      <c r="D125" s="180" t="str">
        <f t="shared" si="10"/>
        <v/>
      </c>
      <c r="E125" s="178">
        <v>0</v>
      </c>
      <c r="F125" s="179">
        <v>0</v>
      </c>
      <c r="G125" s="181" t="str">
        <f t="shared" si="11"/>
        <v/>
      </c>
      <c r="H125" s="180" t="str">
        <f t="shared" si="12"/>
        <v/>
      </c>
      <c r="I125" s="180" t="str">
        <f t="shared" si="13"/>
        <v/>
      </c>
      <c r="J125" s="272" t="str">
        <f t="shared" si="14"/>
        <v/>
      </c>
      <c r="K125" s="178">
        <v>90</v>
      </c>
      <c r="L125" s="179">
        <v>71</v>
      </c>
      <c r="M125" s="181">
        <f t="shared" si="15"/>
        <v>0.78888888888888886</v>
      </c>
      <c r="N125" s="178">
        <v>354</v>
      </c>
      <c r="O125" s="179">
        <v>102</v>
      </c>
      <c r="P125" s="181">
        <f t="shared" si="16"/>
        <v>0.28813559322033899</v>
      </c>
      <c r="Q125" s="180">
        <f t="shared" si="17"/>
        <v>-0.74576271186440679</v>
      </c>
      <c r="R125" s="180">
        <f t="shared" si="18"/>
        <v>-0.30392156862745101</v>
      </c>
      <c r="S125" s="272">
        <f t="shared" si="19"/>
        <v>0.50075329566854987</v>
      </c>
    </row>
    <row r="126" spans="1:19" ht="16.5" x14ac:dyDescent="0.3">
      <c r="A126" s="177" t="s">
        <v>577</v>
      </c>
      <c r="B126" s="178">
        <v>0</v>
      </c>
      <c r="C126" s="179">
        <v>0</v>
      </c>
      <c r="D126" s="180" t="str">
        <f t="shared" si="10"/>
        <v/>
      </c>
      <c r="E126" s="178">
        <v>0</v>
      </c>
      <c r="F126" s="179">
        <v>0</v>
      </c>
      <c r="G126" s="181" t="str">
        <f t="shared" si="11"/>
        <v/>
      </c>
      <c r="H126" s="180" t="str">
        <f t="shared" si="12"/>
        <v/>
      </c>
      <c r="I126" s="180" t="str">
        <f t="shared" si="13"/>
        <v/>
      </c>
      <c r="J126" s="272" t="str">
        <f t="shared" si="14"/>
        <v/>
      </c>
      <c r="K126" s="178">
        <v>0</v>
      </c>
      <c r="L126" s="179">
        <v>0</v>
      </c>
      <c r="M126" s="181" t="str">
        <f t="shared" si="15"/>
        <v/>
      </c>
      <c r="N126" s="178">
        <v>80</v>
      </c>
      <c r="O126" s="179">
        <v>14</v>
      </c>
      <c r="P126" s="181">
        <f t="shared" si="16"/>
        <v>0.17499999999999999</v>
      </c>
      <c r="Q126" s="180">
        <f t="shared" si="17"/>
        <v>-1</v>
      </c>
      <c r="R126" s="180">
        <f t="shared" si="18"/>
        <v>-1</v>
      </c>
      <c r="S126" s="272" t="str">
        <f t="shared" si="19"/>
        <v/>
      </c>
    </row>
    <row r="127" spans="1:19" ht="16.5" x14ac:dyDescent="0.3">
      <c r="A127" s="177" t="s">
        <v>578</v>
      </c>
      <c r="B127" s="178">
        <v>0</v>
      </c>
      <c r="C127" s="179">
        <v>0</v>
      </c>
      <c r="D127" s="180" t="str">
        <f t="shared" si="10"/>
        <v/>
      </c>
      <c r="E127" s="178">
        <v>0</v>
      </c>
      <c r="F127" s="179">
        <v>0</v>
      </c>
      <c r="G127" s="181" t="str">
        <f t="shared" si="11"/>
        <v/>
      </c>
      <c r="H127" s="180" t="str">
        <f t="shared" si="12"/>
        <v/>
      </c>
      <c r="I127" s="180" t="str">
        <f t="shared" si="13"/>
        <v/>
      </c>
      <c r="J127" s="272" t="str">
        <f t="shared" si="14"/>
        <v/>
      </c>
      <c r="K127" s="178">
        <v>180</v>
      </c>
      <c r="L127" s="179">
        <v>116</v>
      </c>
      <c r="M127" s="181">
        <f t="shared" si="15"/>
        <v>0.64444444444444449</v>
      </c>
      <c r="N127" s="178">
        <v>0</v>
      </c>
      <c r="O127" s="179">
        <v>0</v>
      </c>
      <c r="P127" s="181" t="str">
        <f t="shared" si="16"/>
        <v/>
      </c>
      <c r="Q127" s="180" t="str">
        <f t="shared" si="17"/>
        <v/>
      </c>
      <c r="R127" s="180" t="str">
        <f t="shared" si="18"/>
        <v/>
      </c>
      <c r="S127" s="272" t="str">
        <f t="shared" si="19"/>
        <v/>
      </c>
    </row>
    <row r="128" spans="1:19" ht="16.5" x14ac:dyDescent="0.3">
      <c r="A128" s="177" t="s">
        <v>410</v>
      </c>
      <c r="B128" s="178">
        <v>0</v>
      </c>
      <c r="C128" s="179">
        <v>0</v>
      </c>
      <c r="D128" s="180" t="str">
        <f t="shared" si="10"/>
        <v/>
      </c>
      <c r="E128" s="178">
        <v>7410</v>
      </c>
      <c r="F128" s="179">
        <v>6389</v>
      </c>
      <c r="G128" s="181">
        <f t="shared" si="11"/>
        <v>0.86221322537112011</v>
      </c>
      <c r="H128" s="180">
        <f t="shared" si="12"/>
        <v>-1</v>
      </c>
      <c r="I128" s="180">
        <f t="shared" si="13"/>
        <v>-1</v>
      </c>
      <c r="J128" s="272" t="str">
        <f t="shared" si="14"/>
        <v/>
      </c>
      <c r="K128" s="178">
        <v>13813</v>
      </c>
      <c r="L128" s="179">
        <v>10981</v>
      </c>
      <c r="M128" s="181">
        <f t="shared" si="15"/>
        <v>0.79497574748425393</v>
      </c>
      <c r="N128" s="178">
        <v>57942</v>
      </c>
      <c r="O128" s="179">
        <v>53046</v>
      </c>
      <c r="P128" s="181">
        <f t="shared" si="16"/>
        <v>0.91550170860515689</v>
      </c>
      <c r="Q128" s="180">
        <f t="shared" si="17"/>
        <v>-0.7616064340202271</v>
      </c>
      <c r="R128" s="180">
        <f t="shared" si="18"/>
        <v>-0.79299098895298425</v>
      </c>
      <c r="S128" s="272">
        <f t="shared" si="19"/>
        <v>-0.12052596112090297</v>
      </c>
    </row>
    <row r="129" spans="1:19" ht="16.5" x14ac:dyDescent="0.3">
      <c r="A129" s="177" t="s">
        <v>579</v>
      </c>
      <c r="B129" s="178">
        <v>0</v>
      </c>
      <c r="C129" s="179">
        <v>0</v>
      </c>
      <c r="D129" s="180" t="str">
        <f t="shared" si="10"/>
        <v/>
      </c>
      <c r="E129" s="178">
        <v>0</v>
      </c>
      <c r="F129" s="179">
        <v>0</v>
      </c>
      <c r="G129" s="181" t="str">
        <f t="shared" si="11"/>
        <v/>
      </c>
      <c r="H129" s="180" t="str">
        <f t="shared" si="12"/>
        <v/>
      </c>
      <c r="I129" s="180" t="str">
        <f t="shared" si="13"/>
        <v/>
      </c>
      <c r="J129" s="272" t="str">
        <f t="shared" si="14"/>
        <v/>
      </c>
      <c r="K129" s="178">
        <v>90</v>
      </c>
      <c r="L129" s="179">
        <v>73</v>
      </c>
      <c r="M129" s="181">
        <f t="shared" si="15"/>
        <v>0.81111111111111112</v>
      </c>
      <c r="N129" s="178">
        <v>0</v>
      </c>
      <c r="O129" s="179">
        <v>0</v>
      </c>
      <c r="P129" s="181" t="str">
        <f t="shared" si="16"/>
        <v/>
      </c>
      <c r="Q129" s="180" t="str">
        <f t="shared" si="17"/>
        <v/>
      </c>
      <c r="R129" s="180" t="str">
        <f t="shared" si="18"/>
        <v/>
      </c>
      <c r="S129" s="272" t="str">
        <f t="shared" si="19"/>
        <v/>
      </c>
    </row>
    <row r="130" spans="1:19" ht="16.5" x14ac:dyDescent="0.3">
      <c r="A130" s="177" t="s">
        <v>411</v>
      </c>
      <c r="B130" s="178">
        <v>0</v>
      </c>
      <c r="C130" s="179">
        <v>0</v>
      </c>
      <c r="D130" s="180" t="str">
        <f t="shared" si="10"/>
        <v/>
      </c>
      <c r="E130" s="178">
        <v>0</v>
      </c>
      <c r="F130" s="179">
        <v>0</v>
      </c>
      <c r="G130" s="181" t="str">
        <f t="shared" si="11"/>
        <v/>
      </c>
      <c r="H130" s="180" t="str">
        <f t="shared" si="12"/>
        <v/>
      </c>
      <c r="I130" s="180" t="str">
        <f t="shared" si="13"/>
        <v/>
      </c>
      <c r="J130" s="272" t="str">
        <f t="shared" si="14"/>
        <v/>
      </c>
      <c r="K130" s="178">
        <v>12</v>
      </c>
      <c r="L130" s="179">
        <v>0</v>
      </c>
      <c r="M130" s="181">
        <f t="shared" si="15"/>
        <v>0</v>
      </c>
      <c r="N130" s="178">
        <v>0</v>
      </c>
      <c r="O130" s="179">
        <v>0</v>
      </c>
      <c r="P130" s="181" t="str">
        <f t="shared" si="16"/>
        <v/>
      </c>
      <c r="Q130" s="180" t="str">
        <f t="shared" si="17"/>
        <v/>
      </c>
      <c r="R130" s="180" t="str">
        <f t="shared" si="18"/>
        <v/>
      </c>
      <c r="S130" s="272" t="str">
        <f t="shared" si="19"/>
        <v/>
      </c>
    </row>
    <row r="131" spans="1:19" ht="16.5" x14ac:dyDescent="0.3">
      <c r="A131" s="177" t="s">
        <v>580</v>
      </c>
      <c r="B131" s="178">
        <v>0</v>
      </c>
      <c r="C131" s="179">
        <v>0</v>
      </c>
      <c r="D131" s="180" t="str">
        <f t="shared" si="10"/>
        <v/>
      </c>
      <c r="E131" s="178">
        <v>0</v>
      </c>
      <c r="F131" s="179">
        <v>0</v>
      </c>
      <c r="G131" s="181" t="str">
        <f t="shared" si="11"/>
        <v/>
      </c>
      <c r="H131" s="180" t="str">
        <f t="shared" si="12"/>
        <v/>
      </c>
      <c r="I131" s="180" t="str">
        <f t="shared" si="13"/>
        <v/>
      </c>
      <c r="J131" s="272" t="str">
        <f t="shared" si="14"/>
        <v/>
      </c>
      <c r="K131" s="178">
        <v>0</v>
      </c>
      <c r="L131" s="179">
        <v>0</v>
      </c>
      <c r="M131" s="181" t="str">
        <f t="shared" si="15"/>
        <v/>
      </c>
      <c r="N131" s="178">
        <v>118</v>
      </c>
      <c r="O131" s="179">
        <v>55</v>
      </c>
      <c r="P131" s="181">
        <f t="shared" si="16"/>
        <v>0.46610169491525422</v>
      </c>
      <c r="Q131" s="180">
        <f t="shared" si="17"/>
        <v>-1</v>
      </c>
      <c r="R131" s="180">
        <f t="shared" si="18"/>
        <v>-1</v>
      </c>
      <c r="S131" s="272" t="str">
        <f t="shared" si="19"/>
        <v/>
      </c>
    </row>
    <row r="132" spans="1:19" ht="16.5" x14ac:dyDescent="0.3">
      <c r="A132" s="177" t="s">
        <v>581</v>
      </c>
      <c r="B132" s="178">
        <v>0</v>
      </c>
      <c r="C132" s="179">
        <v>0</v>
      </c>
      <c r="D132" s="180" t="str">
        <f t="shared" si="10"/>
        <v/>
      </c>
      <c r="E132" s="178">
        <v>0</v>
      </c>
      <c r="F132" s="179">
        <v>0</v>
      </c>
      <c r="G132" s="181" t="str">
        <f t="shared" si="11"/>
        <v/>
      </c>
      <c r="H132" s="180" t="str">
        <f t="shared" si="12"/>
        <v/>
      </c>
      <c r="I132" s="180" t="str">
        <f t="shared" si="13"/>
        <v/>
      </c>
      <c r="J132" s="272" t="str">
        <f t="shared" si="14"/>
        <v/>
      </c>
      <c r="K132" s="178">
        <v>290</v>
      </c>
      <c r="L132" s="179">
        <v>186</v>
      </c>
      <c r="M132" s="181">
        <f t="shared" si="15"/>
        <v>0.64137931034482754</v>
      </c>
      <c r="N132" s="178">
        <v>0</v>
      </c>
      <c r="O132" s="179">
        <v>0</v>
      </c>
      <c r="P132" s="181" t="str">
        <f t="shared" si="16"/>
        <v/>
      </c>
      <c r="Q132" s="180" t="str">
        <f t="shared" si="17"/>
        <v/>
      </c>
      <c r="R132" s="180" t="str">
        <f t="shared" si="18"/>
        <v/>
      </c>
      <c r="S132" s="272" t="str">
        <f t="shared" si="19"/>
        <v/>
      </c>
    </row>
    <row r="133" spans="1:19" ht="16.5" x14ac:dyDescent="0.3">
      <c r="A133" s="177" t="s">
        <v>582</v>
      </c>
      <c r="B133" s="178">
        <v>0</v>
      </c>
      <c r="C133" s="179">
        <v>0</v>
      </c>
      <c r="D133" s="180" t="str">
        <f t="shared" si="10"/>
        <v/>
      </c>
      <c r="E133" s="178">
        <v>0</v>
      </c>
      <c r="F133" s="179">
        <v>0</v>
      </c>
      <c r="G133" s="181" t="str">
        <f t="shared" si="11"/>
        <v/>
      </c>
      <c r="H133" s="180" t="str">
        <f t="shared" si="12"/>
        <v/>
      </c>
      <c r="I133" s="180" t="str">
        <f t="shared" si="13"/>
        <v/>
      </c>
      <c r="J133" s="272" t="str">
        <f t="shared" si="14"/>
        <v/>
      </c>
      <c r="K133" s="178">
        <v>205</v>
      </c>
      <c r="L133" s="179">
        <v>87</v>
      </c>
      <c r="M133" s="181">
        <f t="shared" si="15"/>
        <v>0.42439024390243901</v>
      </c>
      <c r="N133" s="178">
        <v>0</v>
      </c>
      <c r="O133" s="179">
        <v>0</v>
      </c>
      <c r="P133" s="181" t="str">
        <f t="shared" si="16"/>
        <v/>
      </c>
      <c r="Q133" s="180" t="str">
        <f t="shared" si="17"/>
        <v/>
      </c>
      <c r="R133" s="180" t="str">
        <f t="shared" si="18"/>
        <v/>
      </c>
      <c r="S133" s="272" t="str">
        <f t="shared" si="19"/>
        <v/>
      </c>
    </row>
    <row r="134" spans="1:19" ht="16.5" x14ac:dyDescent="0.3">
      <c r="A134" s="177" t="s">
        <v>583</v>
      </c>
      <c r="B134" s="178">
        <v>0</v>
      </c>
      <c r="C134" s="179">
        <v>0</v>
      </c>
      <c r="D134" s="180" t="str">
        <f t="shared" si="10"/>
        <v/>
      </c>
      <c r="E134" s="178">
        <v>0</v>
      </c>
      <c r="F134" s="179">
        <v>0</v>
      </c>
      <c r="G134" s="181" t="str">
        <f t="shared" si="11"/>
        <v/>
      </c>
      <c r="H134" s="180" t="str">
        <f t="shared" si="12"/>
        <v/>
      </c>
      <c r="I134" s="180" t="str">
        <f t="shared" si="13"/>
        <v/>
      </c>
      <c r="J134" s="272" t="str">
        <f t="shared" si="14"/>
        <v/>
      </c>
      <c r="K134" s="178">
        <v>256</v>
      </c>
      <c r="L134" s="179">
        <v>123</v>
      </c>
      <c r="M134" s="181">
        <f t="shared" si="15"/>
        <v>0.48046875</v>
      </c>
      <c r="N134" s="178">
        <v>0</v>
      </c>
      <c r="O134" s="179">
        <v>0</v>
      </c>
      <c r="P134" s="181" t="str">
        <f t="shared" si="16"/>
        <v/>
      </c>
      <c r="Q134" s="180" t="str">
        <f t="shared" si="17"/>
        <v/>
      </c>
      <c r="R134" s="180" t="str">
        <f t="shared" si="18"/>
        <v/>
      </c>
      <c r="S134" s="272" t="str">
        <f t="shared" si="19"/>
        <v/>
      </c>
    </row>
    <row r="135" spans="1:19" ht="16.5" x14ac:dyDescent="0.3">
      <c r="A135" s="177" t="s">
        <v>447</v>
      </c>
      <c r="B135" s="178">
        <v>0</v>
      </c>
      <c r="C135" s="179">
        <v>0</v>
      </c>
      <c r="D135" s="180" t="str">
        <f t="shared" si="10"/>
        <v/>
      </c>
      <c r="E135" s="178">
        <v>0</v>
      </c>
      <c r="F135" s="179">
        <v>0</v>
      </c>
      <c r="G135" s="181" t="str">
        <f t="shared" si="11"/>
        <v/>
      </c>
      <c r="H135" s="180" t="str">
        <f t="shared" si="12"/>
        <v/>
      </c>
      <c r="I135" s="180" t="str">
        <f t="shared" si="13"/>
        <v/>
      </c>
      <c r="J135" s="272" t="str">
        <f t="shared" si="14"/>
        <v/>
      </c>
      <c r="K135" s="178">
        <v>0</v>
      </c>
      <c r="L135" s="179">
        <v>0</v>
      </c>
      <c r="M135" s="181" t="str">
        <f t="shared" si="15"/>
        <v/>
      </c>
      <c r="N135" s="178">
        <v>8364</v>
      </c>
      <c r="O135" s="179">
        <v>5039</v>
      </c>
      <c r="P135" s="181">
        <f t="shared" si="16"/>
        <v>0.60246293639406978</v>
      </c>
      <c r="Q135" s="180">
        <f t="shared" si="17"/>
        <v>-1</v>
      </c>
      <c r="R135" s="180">
        <f t="shared" si="18"/>
        <v>-1</v>
      </c>
      <c r="S135" s="272" t="str">
        <f t="shared" si="19"/>
        <v/>
      </c>
    </row>
    <row r="136" spans="1:19" ht="16.5" x14ac:dyDescent="0.3">
      <c r="A136" s="177" t="s">
        <v>409</v>
      </c>
      <c r="B136" s="178">
        <v>0</v>
      </c>
      <c r="C136" s="179">
        <v>0</v>
      </c>
      <c r="D136" s="180" t="str">
        <f t="shared" si="10"/>
        <v/>
      </c>
      <c r="E136" s="178">
        <v>0</v>
      </c>
      <c r="F136" s="179">
        <v>0</v>
      </c>
      <c r="G136" s="181" t="str">
        <f t="shared" si="11"/>
        <v/>
      </c>
      <c r="H136" s="180" t="str">
        <f t="shared" si="12"/>
        <v/>
      </c>
      <c r="I136" s="180" t="str">
        <f t="shared" si="13"/>
        <v/>
      </c>
      <c r="J136" s="272" t="str">
        <f t="shared" si="14"/>
        <v/>
      </c>
      <c r="K136" s="178">
        <v>258</v>
      </c>
      <c r="L136" s="179">
        <v>0</v>
      </c>
      <c r="M136" s="181">
        <f t="shared" si="15"/>
        <v>0</v>
      </c>
      <c r="N136" s="178">
        <v>0</v>
      </c>
      <c r="O136" s="179">
        <v>0</v>
      </c>
      <c r="P136" s="181" t="str">
        <f t="shared" si="16"/>
        <v/>
      </c>
      <c r="Q136" s="180" t="str">
        <f t="shared" si="17"/>
        <v/>
      </c>
      <c r="R136" s="180" t="str">
        <f t="shared" si="18"/>
        <v/>
      </c>
      <c r="S136" s="272" t="str">
        <f t="shared" si="19"/>
        <v/>
      </c>
    </row>
    <row r="137" spans="1:19" ht="16.5" x14ac:dyDescent="0.3">
      <c r="A137" s="177" t="s">
        <v>584</v>
      </c>
      <c r="B137" s="178">
        <v>0</v>
      </c>
      <c r="C137" s="179">
        <v>0</v>
      </c>
      <c r="D137" s="180" t="str">
        <f t="shared" si="10"/>
        <v/>
      </c>
      <c r="E137" s="178">
        <v>0</v>
      </c>
      <c r="F137" s="179">
        <v>0</v>
      </c>
      <c r="G137" s="181" t="str">
        <f t="shared" si="11"/>
        <v/>
      </c>
      <c r="H137" s="180" t="str">
        <f t="shared" si="12"/>
        <v/>
      </c>
      <c r="I137" s="180" t="str">
        <f t="shared" si="13"/>
        <v/>
      </c>
      <c r="J137" s="272" t="str">
        <f t="shared" si="14"/>
        <v/>
      </c>
      <c r="K137" s="178">
        <v>0</v>
      </c>
      <c r="L137" s="179">
        <v>0</v>
      </c>
      <c r="M137" s="181" t="str">
        <f t="shared" si="15"/>
        <v/>
      </c>
      <c r="N137" s="178">
        <v>30</v>
      </c>
      <c r="O137" s="179">
        <v>27</v>
      </c>
      <c r="P137" s="181">
        <f t="shared" si="16"/>
        <v>0.9</v>
      </c>
      <c r="Q137" s="180">
        <f t="shared" si="17"/>
        <v>-1</v>
      </c>
      <c r="R137" s="180">
        <f t="shared" si="18"/>
        <v>-1</v>
      </c>
      <c r="S137" s="272" t="str">
        <f t="shared" si="19"/>
        <v/>
      </c>
    </row>
    <row r="138" spans="1:19" ht="16.5" x14ac:dyDescent="0.3">
      <c r="A138" s="177" t="s">
        <v>585</v>
      </c>
      <c r="B138" s="178">
        <v>0</v>
      </c>
      <c r="C138" s="179">
        <v>0</v>
      </c>
      <c r="D138" s="180" t="str">
        <f t="shared" si="10"/>
        <v/>
      </c>
      <c r="E138" s="178">
        <v>0</v>
      </c>
      <c r="F138" s="179">
        <v>0</v>
      </c>
      <c r="G138" s="181" t="str">
        <f t="shared" si="11"/>
        <v/>
      </c>
      <c r="H138" s="180" t="str">
        <f t="shared" si="12"/>
        <v/>
      </c>
      <c r="I138" s="180" t="str">
        <f t="shared" si="13"/>
        <v/>
      </c>
      <c r="J138" s="272" t="str">
        <f t="shared" si="14"/>
        <v/>
      </c>
      <c r="K138" s="178">
        <v>0</v>
      </c>
      <c r="L138" s="179">
        <v>0</v>
      </c>
      <c r="M138" s="181" t="str">
        <f t="shared" si="15"/>
        <v/>
      </c>
      <c r="N138" s="178">
        <v>258</v>
      </c>
      <c r="O138" s="179">
        <v>132</v>
      </c>
      <c r="P138" s="181">
        <f t="shared" si="16"/>
        <v>0.51162790697674421</v>
      </c>
      <c r="Q138" s="180">
        <f t="shared" si="17"/>
        <v>-1</v>
      </c>
      <c r="R138" s="180">
        <f t="shared" si="18"/>
        <v>-1</v>
      </c>
      <c r="S138" s="272" t="str">
        <f t="shared" si="19"/>
        <v/>
      </c>
    </row>
    <row r="139" spans="1:19" ht="16.5" x14ac:dyDescent="0.3">
      <c r="A139" s="177" t="s">
        <v>586</v>
      </c>
      <c r="B139" s="178">
        <v>0</v>
      </c>
      <c r="C139" s="179">
        <v>0</v>
      </c>
      <c r="D139" s="180" t="str">
        <f t="shared" si="10"/>
        <v/>
      </c>
      <c r="E139" s="178">
        <v>0</v>
      </c>
      <c r="F139" s="179">
        <v>0</v>
      </c>
      <c r="G139" s="181" t="str">
        <f t="shared" si="11"/>
        <v/>
      </c>
      <c r="H139" s="180" t="str">
        <f t="shared" si="12"/>
        <v/>
      </c>
      <c r="I139" s="180" t="str">
        <f t="shared" si="13"/>
        <v/>
      </c>
      <c r="J139" s="272" t="str">
        <f t="shared" si="14"/>
        <v/>
      </c>
      <c r="K139" s="178">
        <v>80</v>
      </c>
      <c r="L139" s="179">
        <v>79</v>
      </c>
      <c r="M139" s="181">
        <f t="shared" si="15"/>
        <v>0.98750000000000004</v>
      </c>
      <c r="N139" s="178">
        <v>0</v>
      </c>
      <c r="O139" s="179">
        <v>0</v>
      </c>
      <c r="P139" s="181" t="str">
        <f t="shared" si="16"/>
        <v/>
      </c>
      <c r="Q139" s="180" t="str">
        <f t="shared" si="17"/>
        <v/>
      </c>
      <c r="R139" s="180" t="str">
        <f t="shared" si="18"/>
        <v/>
      </c>
      <c r="S139" s="272" t="str">
        <f t="shared" si="19"/>
        <v/>
      </c>
    </row>
    <row r="140" spans="1:19" ht="16.5" x14ac:dyDescent="0.3">
      <c r="A140" s="177" t="s">
        <v>587</v>
      </c>
      <c r="B140" s="178">
        <v>0</v>
      </c>
      <c r="C140" s="179">
        <v>0</v>
      </c>
      <c r="D140" s="180" t="str">
        <f t="shared" si="10"/>
        <v/>
      </c>
      <c r="E140" s="178">
        <v>0</v>
      </c>
      <c r="F140" s="179">
        <v>0</v>
      </c>
      <c r="G140" s="181" t="str">
        <f t="shared" si="11"/>
        <v/>
      </c>
      <c r="H140" s="180" t="str">
        <f t="shared" si="12"/>
        <v/>
      </c>
      <c r="I140" s="180" t="str">
        <f t="shared" si="13"/>
        <v/>
      </c>
      <c r="J140" s="272" t="str">
        <f t="shared" si="14"/>
        <v/>
      </c>
      <c r="K140" s="178">
        <v>0</v>
      </c>
      <c r="L140" s="179">
        <v>0</v>
      </c>
      <c r="M140" s="181" t="str">
        <f t="shared" si="15"/>
        <v/>
      </c>
      <c r="N140" s="178">
        <v>240</v>
      </c>
      <c r="O140" s="179">
        <v>181</v>
      </c>
      <c r="P140" s="181">
        <f t="shared" si="16"/>
        <v>0.75416666666666665</v>
      </c>
      <c r="Q140" s="180">
        <f t="shared" si="17"/>
        <v>-1</v>
      </c>
      <c r="R140" s="180">
        <f t="shared" si="18"/>
        <v>-1</v>
      </c>
      <c r="S140" s="272" t="str">
        <f t="shared" si="19"/>
        <v/>
      </c>
    </row>
    <row r="141" spans="1:19" ht="16.5" x14ac:dyDescent="0.3">
      <c r="A141" s="177" t="s">
        <v>588</v>
      </c>
      <c r="B141" s="178">
        <v>0</v>
      </c>
      <c r="C141" s="179">
        <v>0</v>
      </c>
      <c r="D141" s="180" t="str">
        <f t="shared" si="10"/>
        <v/>
      </c>
      <c r="E141" s="178">
        <v>0</v>
      </c>
      <c r="F141" s="179">
        <v>0</v>
      </c>
      <c r="G141" s="181" t="str">
        <f t="shared" si="11"/>
        <v/>
      </c>
      <c r="H141" s="180" t="str">
        <f t="shared" si="12"/>
        <v/>
      </c>
      <c r="I141" s="180" t="str">
        <f t="shared" si="13"/>
        <v/>
      </c>
      <c r="J141" s="272" t="str">
        <f t="shared" si="14"/>
        <v/>
      </c>
      <c r="K141" s="178">
        <v>0</v>
      </c>
      <c r="L141" s="179">
        <v>0</v>
      </c>
      <c r="M141" s="181" t="str">
        <f t="shared" si="15"/>
        <v/>
      </c>
      <c r="N141" s="178">
        <v>5472</v>
      </c>
      <c r="O141" s="179">
        <v>4735</v>
      </c>
      <c r="P141" s="181">
        <f t="shared" si="16"/>
        <v>0.86531432748538006</v>
      </c>
      <c r="Q141" s="180">
        <f t="shared" si="17"/>
        <v>-1</v>
      </c>
      <c r="R141" s="180">
        <f t="shared" si="18"/>
        <v>-1</v>
      </c>
      <c r="S141" s="272" t="str">
        <f t="shared" si="19"/>
        <v/>
      </c>
    </row>
    <row r="142" spans="1:19" ht="16.5" x14ac:dyDescent="0.3">
      <c r="A142" s="177" t="s">
        <v>589</v>
      </c>
      <c r="B142" s="178">
        <v>0</v>
      </c>
      <c r="C142" s="179">
        <v>0</v>
      </c>
      <c r="D142" s="180" t="str">
        <f t="shared" si="10"/>
        <v/>
      </c>
      <c r="E142" s="178">
        <v>0</v>
      </c>
      <c r="F142" s="179">
        <v>0</v>
      </c>
      <c r="G142" s="181" t="str">
        <f t="shared" si="11"/>
        <v/>
      </c>
      <c r="H142" s="180" t="str">
        <f t="shared" si="12"/>
        <v/>
      </c>
      <c r="I142" s="180" t="str">
        <f t="shared" si="13"/>
        <v/>
      </c>
      <c r="J142" s="272" t="str">
        <f t="shared" si="14"/>
        <v/>
      </c>
      <c r="K142" s="178">
        <v>0</v>
      </c>
      <c r="L142" s="179">
        <v>0</v>
      </c>
      <c r="M142" s="181" t="str">
        <f t="shared" si="15"/>
        <v/>
      </c>
      <c r="N142" s="178">
        <v>549</v>
      </c>
      <c r="O142" s="179">
        <v>318</v>
      </c>
      <c r="P142" s="181">
        <f t="shared" si="16"/>
        <v>0.57923497267759561</v>
      </c>
      <c r="Q142" s="180">
        <f t="shared" si="17"/>
        <v>-1</v>
      </c>
      <c r="R142" s="180">
        <f t="shared" si="18"/>
        <v>-1</v>
      </c>
      <c r="S142" s="272" t="str">
        <f t="shared" si="19"/>
        <v/>
      </c>
    </row>
    <row r="143" spans="1:19" ht="16.5" x14ac:dyDescent="0.3">
      <c r="A143" s="177" t="s">
        <v>446</v>
      </c>
      <c r="B143" s="178">
        <v>0</v>
      </c>
      <c r="C143" s="179">
        <v>0</v>
      </c>
      <c r="D143" s="180" t="str">
        <f t="shared" si="10"/>
        <v/>
      </c>
      <c r="E143" s="178">
        <v>3090</v>
      </c>
      <c r="F143" s="179">
        <v>2349</v>
      </c>
      <c r="G143" s="181">
        <f t="shared" si="11"/>
        <v>0.76019417475728157</v>
      </c>
      <c r="H143" s="180">
        <f t="shared" si="12"/>
        <v>-1</v>
      </c>
      <c r="I143" s="180">
        <f t="shared" si="13"/>
        <v>-1</v>
      </c>
      <c r="J143" s="272" t="str">
        <f t="shared" si="14"/>
        <v/>
      </c>
      <c r="K143" s="178">
        <v>700</v>
      </c>
      <c r="L143" s="179">
        <v>336</v>
      </c>
      <c r="M143" s="181">
        <f t="shared" si="15"/>
        <v>0.48</v>
      </c>
      <c r="N143" s="178">
        <v>5512</v>
      </c>
      <c r="O143" s="179">
        <v>3747</v>
      </c>
      <c r="P143" s="181">
        <f t="shared" si="16"/>
        <v>0.67978955007256892</v>
      </c>
      <c r="Q143" s="180">
        <f t="shared" si="17"/>
        <v>-0.87300435413642963</v>
      </c>
      <c r="R143" s="180">
        <f t="shared" si="18"/>
        <v>-0.91032826261008803</v>
      </c>
      <c r="S143" s="272">
        <f t="shared" si="19"/>
        <v>-0.19978955007256893</v>
      </c>
    </row>
    <row r="144" spans="1:19" ht="16.5" x14ac:dyDescent="0.3">
      <c r="A144" s="177" t="s">
        <v>590</v>
      </c>
      <c r="B144" s="178">
        <v>0</v>
      </c>
      <c r="C144" s="179">
        <v>0</v>
      </c>
      <c r="D144" s="180" t="str">
        <f t="shared" si="10"/>
        <v/>
      </c>
      <c r="E144" s="178">
        <v>0</v>
      </c>
      <c r="F144" s="179">
        <v>0</v>
      </c>
      <c r="G144" s="181" t="str">
        <f t="shared" si="11"/>
        <v/>
      </c>
      <c r="H144" s="180" t="str">
        <f t="shared" si="12"/>
        <v/>
      </c>
      <c r="I144" s="180" t="str">
        <f t="shared" si="13"/>
        <v/>
      </c>
      <c r="J144" s="272" t="str">
        <f t="shared" si="14"/>
        <v/>
      </c>
      <c r="K144" s="178">
        <v>0</v>
      </c>
      <c r="L144" s="179">
        <v>0</v>
      </c>
      <c r="M144" s="181" t="str">
        <f t="shared" si="15"/>
        <v/>
      </c>
      <c r="N144" s="178">
        <v>30</v>
      </c>
      <c r="O144" s="179">
        <v>3</v>
      </c>
      <c r="P144" s="181">
        <f t="shared" si="16"/>
        <v>0.1</v>
      </c>
      <c r="Q144" s="180">
        <f t="shared" si="17"/>
        <v>-1</v>
      </c>
      <c r="R144" s="180">
        <f t="shared" si="18"/>
        <v>-1</v>
      </c>
      <c r="S144" s="272" t="str">
        <f t="shared" si="19"/>
        <v/>
      </c>
    </row>
    <row r="145" spans="1:19" ht="16.5" x14ac:dyDescent="0.3">
      <c r="A145" s="177" t="s">
        <v>591</v>
      </c>
      <c r="B145" s="178">
        <v>0</v>
      </c>
      <c r="C145" s="179">
        <v>0</v>
      </c>
      <c r="D145" s="180" t="str">
        <f t="shared" si="10"/>
        <v/>
      </c>
      <c r="E145" s="178">
        <v>0</v>
      </c>
      <c r="F145" s="179">
        <v>0</v>
      </c>
      <c r="G145" s="181" t="str">
        <f t="shared" si="11"/>
        <v/>
      </c>
      <c r="H145" s="180" t="str">
        <f t="shared" si="12"/>
        <v/>
      </c>
      <c r="I145" s="180" t="str">
        <f t="shared" si="13"/>
        <v/>
      </c>
      <c r="J145" s="272" t="str">
        <f t="shared" si="14"/>
        <v/>
      </c>
      <c r="K145" s="178">
        <v>0</v>
      </c>
      <c r="L145" s="179">
        <v>0</v>
      </c>
      <c r="M145" s="181" t="str">
        <f t="shared" si="15"/>
        <v/>
      </c>
      <c r="N145" s="178">
        <v>240</v>
      </c>
      <c r="O145" s="179">
        <v>109</v>
      </c>
      <c r="P145" s="181">
        <f t="shared" si="16"/>
        <v>0.45416666666666666</v>
      </c>
      <c r="Q145" s="180">
        <f t="shared" si="17"/>
        <v>-1</v>
      </c>
      <c r="R145" s="180">
        <f t="shared" si="18"/>
        <v>-1</v>
      </c>
      <c r="S145" s="272" t="str">
        <f t="shared" si="19"/>
        <v/>
      </c>
    </row>
    <row r="146" spans="1:19" ht="16.5" x14ac:dyDescent="0.3">
      <c r="A146" s="177" t="s">
        <v>592</v>
      </c>
      <c r="B146" s="178">
        <v>0</v>
      </c>
      <c r="C146" s="179">
        <v>0</v>
      </c>
      <c r="D146" s="180" t="str">
        <f t="shared" si="10"/>
        <v/>
      </c>
      <c r="E146" s="178">
        <v>0</v>
      </c>
      <c r="F146" s="179">
        <v>0</v>
      </c>
      <c r="G146" s="181" t="str">
        <f t="shared" si="11"/>
        <v/>
      </c>
      <c r="H146" s="180" t="str">
        <f t="shared" si="12"/>
        <v/>
      </c>
      <c r="I146" s="180" t="str">
        <f t="shared" si="13"/>
        <v/>
      </c>
      <c r="J146" s="272" t="str">
        <f t="shared" si="14"/>
        <v/>
      </c>
      <c r="K146" s="178">
        <v>288</v>
      </c>
      <c r="L146" s="179">
        <v>98</v>
      </c>
      <c r="M146" s="181">
        <f t="shared" si="15"/>
        <v>0.34027777777777779</v>
      </c>
      <c r="N146" s="178">
        <v>120</v>
      </c>
      <c r="O146" s="179">
        <v>83</v>
      </c>
      <c r="P146" s="181">
        <f t="shared" si="16"/>
        <v>0.69166666666666665</v>
      </c>
      <c r="Q146" s="180">
        <f t="shared" si="17"/>
        <v>1.4</v>
      </c>
      <c r="R146" s="180">
        <f t="shared" si="18"/>
        <v>0.18072289156626509</v>
      </c>
      <c r="S146" s="272">
        <f t="shared" si="19"/>
        <v>-0.35138888888888886</v>
      </c>
    </row>
    <row r="147" spans="1:19" ht="16.5" x14ac:dyDescent="0.3">
      <c r="A147" s="177" t="s">
        <v>593</v>
      </c>
      <c r="B147" s="178">
        <v>0</v>
      </c>
      <c r="C147" s="179">
        <v>0</v>
      </c>
      <c r="D147" s="180" t="str">
        <f t="shared" si="10"/>
        <v/>
      </c>
      <c r="E147" s="178">
        <v>0</v>
      </c>
      <c r="F147" s="179">
        <v>0</v>
      </c>
      <c r="G147" s="181" t="str">
        <f t="shared" si="11"/>
        <v/>
      </c>
      <c r="H147" s="180" t="str">
        <f t="shared" si="12"/>
        <v/>
      </c>
      <c r="I147" s="180" t="str">
        <f t="shared" si="13"/>
        <v/>
      </c>
      <c r="J147" s="272" t="str">
        <f t="shared" si="14"/>
        <v/>
      </c>
      <c r="K147" s="178">
        <v>0</v>
      </c>
      <c r="L147" s="179">
        <v>0</v>
      </c>
      <c r="M147" s="181" t="str">
        <f t="shared" si="15"/>
        <v/>
      </c>
      <c r="N147" s="178">
        <v>140</v>
      </c>
      <c r="O147" s="179">
        <v>126</v>
      </c>
      <c r="P147" s="181">
        <f t="shared" si="16"/>
        <v>0.9</v>
      </c>
      <c r="Q147" s="180">
        <f t="shared" si="17"/>
        <v>-1</v>
      </c>
      <c r="R147" s="180">
        <f t="shared" si="18"/>
        <v>-1</v>
      </c>
      <c r="S147" s="272" t="str">
        <f t="shared" si="19"/>
        <v/>
      </c>
    </row>
    <row r="148" spans="1:19" ht="16.5" x14ac:dyDescent="0.3">
      <c r="A148" s="177" t="s">
        <v>594</v>
      </c>
      <c r="B148" s="178">
        <v>0</v>
      </c>
      <c r="C148" s="179">
        <v>0</v>
      </c>
      <c r="D148" s="180" t="str">
        <f t="shared" si="10"/>
        <v/>
      </c>
      <c r="E148" s="178">
        <v>0</v>
      </c>
      <c r="F148" s="179">
        <v>0</v>
      </c>
      <c r="G148" s="181" t="str">
        <f t="shared" si="11"/>
        <v/>
      </c>
      <c r="H148" s="180" t="str">
        <f t="shared" si="12"/>
        <v/>
      </c>
      <c r="I148" s="180" t="str">
        <f t="shared" si="13"/>
        <v/>
      </c>
      <c r="J148" s="272" t="str">
        <f t="shared" si="14"/>
        <v/>
      </c>
      <c r="K148" s="178">
        <v>1350</v>
      </c>
      <c r="L148" s="179">
        <v>1048</v>
      </c>
      <c r="M148" s="181">
        <f t="shared" si="15"/>
        <v>0.77629629629629626</v>
      </c>
      <c r="N148" s="178">
        <v>1920</v>
      </c>
      <c r="O148" s="179">
        <v>770</v>
      </c>
      <c r="P148" s="181">
        <f t="shared" si="16"/>
        <v>0.40104166666666669</v>
      </c>
      <c r="Q148" s="180">
        <f t="shared" si="17"/>
        <v>-0.296875</v>
      </c>
      <c r="R148" s="180">
        <f t="shared" si="18"/>
        <v>0.36103896103896105</v>
      </c>
      <c r="S148" s="272">
        <f t="shared" si="19"/>
        <v>0.37525462962962958</v>
      </c>
    </row>
    <row r="149" spans="1:19" ht="16.5" x14ac:dyDescent="0.3">
      <c r="A149" s="177" t="s">
        <v>595</v>
      </c>
      <c r="B149" s="178">
        <v>0</v>
      </c>
      <c r="C149" s="179">
        <v>0</v>
      </c>
      <c r="D149" s="180" t="str">
        <f t="shared" ref="D149:D188" si="20">IFERROR(C149/B149,"")</f>
        <v/>
      </c>
      <c r="E149" s="178">
        <v>0</v>
      </c>
      <c r="F149" s="179">
        <v>0</v>
      </c>
      <c r="G149" s="181" t="str">
        <f t="shared" ref="G149:G188" si="21">IFERROR(F149/E149,"")</f>
        <v/>
      </c>
      <c r="H149" s="180" t="str">
        <f t="shared" ref="H149:I188" si="22">IFERROR(B149/E149-1,"")</f>
        <v/>
      </c>
      <c r="I149" s="180" t="str">
        <f t="shared" si="22"/>
        <v/>
      </c>
      <c r="J149" s="272" t="str">
        <f t="shared" ref="J149:J188" si="23">IFERROR(D149-G149,"")</f>
        <v/>
      </c>
      <c r="K149" s="178">
        <v>0</v>
      </c>
      <c r="L149" s="179">
        <v>0</v>
      </c>
      <c r="M149" s="181" t="str">
        <f t="shared" ref="M149:M188" si="24">IFERROR(L149/K149,"")</f>
        <v/>
      </c>
      <c r="N149" s="178">
        <v>225</v>
      </c>
      <c r="O149" s="179">
        <v>91</v>
      </c>
      <c r="P149" s="181">
        <f t="shared" ref="P149:P188" si="25">IFERROR(O149/N149,"")</f>
        <v>0.40444444444444444</v>
      </c>
      <c r="Q149" s="180">
        <f t="shared" ref="Q149:R188" si="26">IFERROR(K149/N149-1,"")</f>
        <v>-1</v>
      </c>
      <c r="R149" s="180">
        <f t="shared" si="26"/>
        <v>-1</v>
      </c>
      <c r="S149" s="272" t="str">
        <f t="shared" ref="S149:S188" si="27">IFERROR(M149-P149,"")</f>
        <v/>
      </c>
    </row>
    <row r="150" spans="1:19" ht="16.5" x14ac:dyDescent="0.3">
      <c r="A150" s="177" t="s">
        <v>596</v>
      </c>
      <c r="B150" s="178">
        <v>0</v>
      </c>
      <c r="C150" s="179">
        <v>0</v>
      </c>
      <c r="D150" s="180" t="str">
        <f t="shared" si="20"/>
        <v/>
      </c>
      <c r="E150" s="178">
        <v>0</v>
      </c>
      <c r="F150" s="179">
        <v>0</v>
      </c>
      <c r="G150" s="181" t="str">
        <f t="shared" si="21"/>
        <v/>
      </c>
      <c r="H150" s="180" t="str">
        <f t="shared" si="22"/>
        <v/>
      </c>
      <c r="I150" s="180" t="str">
        <f t="shared" si="22"/>
        <v/>
      </c>
      <c r="J150" s="272" t="str">
        <f t="shared" si="23"/>
        <v/>
      </c>
      <c r="K150" s="178">
        <v>0</v>
      </c>
      <c r="L150" s="179">
        <v>0</v>
      </c>
      <c r="M150" s="181" t="str">
        <f t="shared" si="24"/>
        <v/>
      </c>
      <c r="N150" s="178">
        <v>118</v>
      </c>
      <c r="O150" s="179">
        <v>52</v>
      </c>
      <c r="P150" s="181">
        <f t="shared" si="25"/>
        <v>0.44067796610169491</v>
      </c>
      <c r="Q150" s="180">
        <f t="shared" si="26"/>
        <v>-1</v>
      </c>
      <c r="R150" s="180">
        <f t="shared" si="26"/>
        <v>-1</v>
      </c>
      <c r="S150" s="272" t="str">
        <f t="shared" si="27"/>
        <v/>
      </c>
    </row>
    <row r="151" spans="1:19" ht="16.5" x14ac:dyDescent="0.3">
      <c r="A151" s="177" t="s">
        <v>597</v>
      </c>
      <c r="B151" s="178">
        <v>0</v>
      </c>
      <c r="C151" s="179">
        <v>0</v>
      </c>
      <c r="D151" s="180" t="str">
        <f t="shared" si="20"/>
        <v/>
      </c>
      <c r="E151" s="178">
        <v>0</v>
      </c>
      <c r="F151" s="179">
        <v>0</v>
      </c>
      <c r="G151" s="181" t="str">
        <f t="shared" si="21"/>
        <v/>
      </c>
      <c r="H151" s="180" t="str">
        <f t="shared" si="22"/>
        <v/>
      </c>
      <c r="I151" s="180" t="str">
        <f t="shared" si="22"/>
        <v/>
      </c>
      <c r="J151" s="272" t="str">
        <f t="shared" si="23"/>
        <v/>
      </c>
      <c r="K151" s="178">
        <v>247</v>
      </c>
      <c r="L151" s="179">
        <v>183</v>
      </c>
      <c r="M151" s="181">
        <f t="shared" si="24"/>
        <v>0.74089068825910931</v>
      </c>
      <c r="N151" s="178">
        <v>348</v>
      </c>
      <c r="O151" s="179">
        <v>169</v>
      </c>
      <c r="P151" s="181">
        <f t="shared" si="25"/>
        <v>0.48563218390804597</v>
      </c>
      <c r="Q151" s="180">
        <f t="shared" si="26"/>
        <v>-0.29022988505747127</v>
      </c>
      <c r="R151" s="180">
        <f t="shared" si="26"/>
        <v>8.2840236686390512E-2</v>
      </c>
      <c r="S151" s="272">
        <f t="shared" si="27"/>
        <v>0.25525850435106334</v>
      </c>
    </row>
    <row r="152" spans="1:19" ht="16.5" x14ac:dyDescent="0.3">
      <c r="A152" s="177" t="s">
        <v>448</v>
      </c>
      <c r="B152" s="178">
        <v>0</v>
      </c>
      <c r="C152" s="179">
        <v>0</v>
      </c>
      <c r="D152" s="180" t="str">
        <f t="shared" si="20"/>
        <v/>
      </c>
      <c r="E152" s="178">
        <v>1188</v>
      </c>
      <c r="F152" s="179">
        <v>640</v>
      </c>
      <c r="G152" s="181">
        <f t="shared" si="21"/>
        <v>0.53872053872053871</v>
      </c>
      <c r="H152" s="180">
        <f t="shared" si="22"/>
        <v>-1</v>
      </c>
      <c r="I152" s="180">
        <f t="shared" si="22"/>
        <v>-1</v>
      </c>
      <c r="J152" s="272" t="str">
        <f t="shared" si="23"/>
        <v/>
      </c>
      <c r="K152" s="178">
        <v>3024</v>
      </c>
      <c r="L152" s="179">
        <v>2310</v>
      </c>
      <c r="M152" s="181">
        <f t="shared" si="24"/>
        <v>0.76388888888888884</v>
      </c>
      <c r="N152" s="178">
        <v>9144</v>
      </c>
      <c r="O152" s="179">
        <v>5691</v>
      </c>
      <c r="P152" s="181">
        <f t="shared" si="25"/>
        <v>0.62237532808398954</v>
      </c>
      <c r="Q152" s="180">
        <f t="shared" si="26"/>
        <v>-0.66929133858267709</v>
      </c>
      <c r="R152" s="180">
        <f t="shared" si="26"/>
        <v>-0.59409594095940954</v>
      </c>
      <c r="S152" s="272">
        <f t="shared" si="27"/>
        <v>0.1415135608048993</v>
      </c>
    </row>
    <row r="153" spans="1:19" ht="16.5" x14ac:dyDescent="0.3">
      <c r="A153" s="177" t="s">
        <v>598</v>
      </c>
      <c r="B153" s="178">
        <v>0</v>
      </c>
      <c r="C153" s="179">
        <v>0</v>
      </c>
      <c r="D153" s="180" t="str">
        <f t="shared" si="20"/>
        <v/>
      </c>
      <c r="E153" s="178">
        <v>0</v>
      </c>
      <c r="F153" s="179">
        <v>0</v>
      </c>
      <c r="G153" s="181" t="str">
        <f t="shared" si="21"/>
        <v/>
      </c>
      <c r="H153" s="180" t="str">
        <f t="shared" si="22"/>
        <v/>
      </c>
      <c r="I153" s="180" t="str">
        <f t="shared" si="22"/>
        <v/>
      </c>
      <c r="J153" s="272" t="str">
        <f t="shared" si="23"/>
        <v/>
      </c>
      <c r="K153" s="178">
        <v>0</v>
      </c>
      <c r="L153" s="179">
        <v>0</v>
      </c>
      <c r="M153" s="181" t="str">
        <f t="shared" si="24"/>
        <v/>
      </c>
      <c r="N153" s="178">
        <v>240</v>
      </c>
      <c r="O153" s="179">
        <v>148</v>
      </c>
      <c r="P153" s="181">
        <f t="shared" si="25"/>
        <v>0.6166666666666667</v>
      </c>
      <c r="Q153" s="180">
        <f t="shared" si="26"/>
        <v>-1</v>
      </c>
      <c r="R153" s="180">
        <f t="shared" si="26"/>
        <v>-1</v>
      </c>
      <c r="S153" s="272" t="str">
        <f t="shared" si="27"/>
        <v/>
      </c>
    </row>
    <row r="154" spans="1:19" ht="16.5" x14ac:dyDescent="0.3">
      <c r="A154" s="177" t="s">
        <v>599</v>
      </c>
      <c r="B154" s="178">
        <v>0</v>
      </c>
      <c r="C154" s="179">
        <v>0</v>
      </c>
      <c r="D154" s="180" t="str">
        <f t="shared" si="20"/>
        <v/>
      </c>
      <c r="E154" s="178">
        <v>0</v>
      </c>
      <c r="F154" s="179">
        <v>0</v>
      </c>
      <c r="G154" s="181" t="str">
        <f t="shared" si="21"/>
        <v/>
      </c>
      <c r="H154" s="180" t="str">
        <f t="shared" si="22"/>
        <v/>
      </c>
      <c r="I154" s="180" t="str">
        <f t="shared" si="22"/>
        <v/>
      </c>
      <c r="J154" s="272" t="str">
        <f t="shared" si="23"/>
        <v/>
      </c>
      <c r="K154" s="178">
        <v>0</v>
      </c>
      <c r="L154" s="179">
        <v>0</v>
      </c>
      <c r="M154" s="181" t="str">
        <f t="shared" si="24"/>
        <v/>
      </c>
      <c r="N154" s="178">
        <v>160</v>
      </c>
      <c r="O154" s="179">
        <v>84</v>
      </c>
      <c r="P154" s="181">
        <f t="shared" si="25"/>
        <v>0.52500000000000002</v>
      </c>
      <c r="Q154" s="180">
        <f t="shared" si="26"/>
        <v>-1</v>
      </c>
      <c r="R154" s="180">
        <f t="shared" si="26"/>
        <v>-1</v>
      </c>
      <c r="S154" s="272" t="str">
        <f t="shared" si="27"/>
        <v/>
      </c>
    </row>
    <row r="155" spans="1:19" ht="16.5" x14ac:dyDescent="0.3">
      <c r="A155" s="177" t="s">
        <v>220</v>
      </c>
      <c r="B155" s="178">
        <v>231211</v>
      </c>
      <c r="C155" s="179">
        <v>207849</v>
      </c>
      <c r="D155" s="180">
        <f t="shared" si="20"/>
        <v>0.89895809455432485</v>
      </c>
      <c r="E155" s="178">
        <v>194503</v>
      </c>
      <c r="F155" s="179">
        <v>176651</v>
      </c>
      <c r="G155" s="181">
        <f t="shared" si="21"/>
        <v>0.90821735397397474</v>
      </c>
      <c r="H155" s="180">
        <f t="shared" si="22"/>
        <v>0.18872716616196161</v>
      </c>
      <c r="I155" s="180">
        <f t="shared" si="22"/>
        <v>0.17660811430447598</v>
      </c>
      <c r="J155" s="272">
        <f t="shared" si="23"/>
        <v>-9.2592594196498901E-3</v>
      </c>
      <c r="K155" s="178">
        <v>1644654</v>
      </c>
      <c r="L155" s="179">
        <v>1440549</v>
      </c>
      <c r="M155" s="181">
        <f t="shared" si="24"/>
        <v>0.87589790922589184</v>
      </c>
      <c r="N155" s="178">
        <v>1507507</v>
      </c>
      <c r="O155" s="179">
        <v>1301675</v>
      </c>
      <c r="P155" s="181">
        <f t="shared" si="25"/>
        <v>0.86346199387465528</v>
      </c>
      <c r="Q155" s="180">
        <f t="shared" si="26"/>
        <v>9.0976028635356254E-2</v>
      </c>
      <c r="R155" s="180">
        <f t="shared" si="26"/>
        <v>0.10668868957305011</v>
      </c>
      <c r="S155" s="272">
        <f t="shared" si="27"/>
        <v>1.2435915351236559E-2</v>
      </c>
    </row>
    <row r="156" spans="1:19" ht="16.5" x14ac:dyDescent="0.3">
      <c r="A156" s="177" t="s">
        <v>221</v>
      </c>
      <c r="B156" s="178">
        <v>96191</v>
      </c>
      <c r="C156" s="179">
        <v>87278</v>
      </c>
      <c r="D156" s="180">
        <f t="shared" si="20"/>
        <v>0.90734060359077251</v>
      </c>
      <c r="E156" s="178">
        <v>83671</v>
      </c>
      <c r="F156" s="179">
        <v>77419</v>
      </c>
      <c r="G156" s="181">
        <f t="shared" si="21"/>
        <v>0.92527877042224904</v>
      </c>
      <c r="H156" s="180">
        <f t="shared" si="22"/>
        <v>0.14963368431117119</v>
      </c>
      <c r="I156" s="180">
        <f t="shared" si="22"/>
        <v>0.12734600033583487</v>
      </c>
      <c r="J156" s="272">
        <f t="shared" si="23"/>
        <v>-1.7938166831476532E-2</v>
      </c>
      <c r="K156" s="178">
        <v>693581</v>
      </c>
      <c r="L156" s="179">
        <v>609645</v>
      </c>
      <c r="M156" s="181">
        <f t="shared" si="24"/>
        <v>0.8789816906749176</v>
      </c>
      <c r="N156" s="178">
        <v>657110</v>
      </c>
      <c r="O156" s="179">
        <v>581759</v>
      </c>
      <c r="P156" s="181">
        <f t="shared" si="25"/>
        <v>0.88532970126767208</v>
      </c>
      <c r="Q156" s="180">
        <f t="shared" si="26"/>
        <v>5.5502122932233666E-2</v>
      </c>
      <c r="R156" s="180">
        <f t="shared" si="26"/>
        <v>4.7933938280284361E-2</v>
      </c>
      <c r="S156" s="272">
        <f t="shared" si="27"/>
        <v>-6.3480105927544717E-3</v>
      </c>
    </row>
    <row r="157" spans="1:19" ht="16.5" x14ac:dyDescent="0.3">
      <c r="A157" s="177" t="s">
        <v>222</v>
      </c>
      <c r="B157" s="178">
        <v>23030</v>
      </c>
      <c r="C157" s="179">
        <v>19762</v>
      </c>
      <c r="D157" s="180">
        <f t="shared" si="20"/>
        <v>0.85809813287016934</v>
      </c>
      <c r="E157" s="178">
        <v>15829</v>
      </c>
      <c r="F157" s="179">
        <v>13648</v>
      </c>
      <c r="G157" s="181">
        <f t="shared" si="21"/>
        <v>0.8622149219786468</v>
      </c>
      <c r="H157" s="180">
        <f t="shared" si="22"/>
        <v>0.45492450565417908</v>
      </c>
      <c r="I157" s="180">
        <f t="shared" si="22"/>
        <v>0.44797772567409133</v>
      </c>
      <c r="J157" s="272">
        <f t="shared" si="23"/>
        <v>-4.1167891084774588E-3</v>
      </c>
      <c r="K157" s="178">
        <v>131762</v>
      </c>
      <c r="L157" s="179">
        <v>111865</v>
      </c>
      <c r="M157" s="181">
        <f t="shared" si="24"/>
        <v>0.84899288110380833</v>
      </c>
      <c r="N157" s="178">
        <v>120638</v>
      </c>
      <c r="O157" s="179">
        <v>97077</v>
      </c>
      <c r="P157" s="181">
        <f t="shared" si="25"/>
        <v>0.80469669590013093</v>
      </c>
      <c r="Q157" s="180">
        <f t="shared" si="26"/>
        <v>9.2209751487922542E-2</v>
      </c>
      <c r="R157" s="180">
        <f t="shared" si="26"/>
        <v>0.15233268436395853</v>
      </c>
      <c r="S157" s="272">
        <f t="shared" si="27"/>
        <v>4.4296185203677396E-2</v>
      </c>
    </row>
    <row r="158" spans="1:19" ht="16.5" x14ac:dyDescent="0.3">
      <c r="A158" s="177" t="s">
        <v>223</v>
      </c>
      <c r="B158" s="178">
        <v>22013</v>
      </c>
      <c r="C158" s="179">
        <v>20168</v>
      </c>
      <c r="D158" s="180">
        <f t="shared" si="20"/>
        <v>0.91618589015581697</v>
      </c>
      <c r="E158" s="178">
        <v>15534</v>
      </c>
      <c r="F158" s="179">
        <v>14699</v>
      </c>
      <c r="G158" s="181">
        <f t="shared" si="21"/>
        <v>0.94624694219132222</v>
      </c>
      <c r="H158" s="180">
        <f t="shared" si="22"/>
        <v>0.4170851036436205</v>
      </c>
      <c r="I158" s="180">
        <f t="shared" si="22"/>
        <v>0.37206612694741148</v>
      </c>
      <c r="J158" s="272">
        <f t="shared" si="23"/>
        <v>-3.0061052035505242E-2</v>
      </c>
      <c r="K158" s="178">
        <v>133212</v>
      </c>
      <c r="L158" s="179">
        <v>121927</v>
      </c>
      <c r="M158" s="181">
        <f t="shared" si="24"/>
        <v>0.91528540972284778</v>
      </c>
      <c r="N158" s="178">
        <v>119430</v>
      </c>
      <c r="O158" s="179">
        <v>110323</v>
      </c>
      <c r="P158" s="181">
        <f t="shared" si="25"/>
        <v>0.92374612743866702</v>
      </c>
      <c r="Q158" s="180">
        <f t="shared" si="26"/>
        <v>0.11539814117056024</v>
      </c>
      <c r="R158" s="180">
        <f t="shared" si="26"/>
        <v>0.1051820563255168</v>
      </c>
      <c r="S158" s="272">
        <f t="shared" si="27"/>
        <v>-8.4607177158192437E-3</v>
      </c>
    </row>
    <row r="159" spans="1:19" ht="16.5" x14ac:dyDescent="0.3">
      <c r="A159" s="177" t="s">
        <v>224</v>
      </c>
      <c r="B159" s="178">
        <v>17422</v>
      </c>
      <c r="C159" s="179">
        <v>16134</v>
      </c>
      <c r="D159" s="180">
        <f t="shared" si="20"/>
        <v>0.92607048559292848</v>
      </c>
      <c r="E159" s="178">
        <v>16217</v>
      </c>
      <c r="F159" s="179">
        <v>14663</v>
      </c>
      <c r="G159" s="181">
        <f t="shared" si="21"/>
        <v>0.90417463155947464</v>
      </c>
      <c r="H159" s="180">
        <f t="shared" si="22"/>
        <v>7.430474193747294E-2</v>
      </c>
      <c r="I159" s="180">
        <f t="shared" si="22"/>
        <v>0.10032053467912427</v>
      </c>
      <c r="J159" s="272">
        <f t="shared" si="23"/>
        <v>2.1895854033453843E-2</v>
      </c>
      <c r="K159" s="178">
        <v>128979</v>
      </c>
      <c r="L159" s="179">
        <v>116030</v>
      </c>
      <c r="M159" s="181">
        <f t="shared" si="24"/>
        <v>0.89960381147318558</v>
      </c>
      <c r="N159" s="178">
        <v>108856</v>
      </c>
      <c r="O159" s="179">
        <v>95074</v>
      </c>
      <c r="P159" s="181">
        <f t="shared" si="25"/>
        <v>0.87339237157345484</v>
      </c>
      <c r="Q159" s="180">
        <f t="shared" si="26"/>
        <v>0.18485889615639017</v>
      </c>
      <c r="R159" s="180">
        <f t="shared" si="26"/>
        <v>0.22041777983465516</v>
      </c>
      <c r="S159" s="272">
        <f t="shared" si="27"/>
        <v>2.6211439899730737E-2</v>
      </c>
    </row>
    <row r="160" spans="1:19" ht="16.5" x14ac:dyDescent="0.3">
      <c r="A160" s="177" t="s">
        <v>225</v>
      </c>
      <c r="B160" s="178">
        <v>17112</v>
      </c>
      <c r="C160" s="179">
        <v>15513</v>
      </c>
      <c r="D160" s="180">
        <f t="shared" si="20"/>
        <v>0.90655680224403923</v>
      </c>
      <c r="E160" s="178">
        <v>16560</v>
      </c>
      <c r="F160" s="179">
        <v>15293</v>
      </c>
      <c r="G160" s="181">
        <f t="shared" si="21"/>
        <v>0.92349033816425119</v>
      </c>
      <c r="H160" s="180">
        <f t="shared" si="22"/>
        <v>3.3333333333333437E-2</v>
      </c>
      <c r="I160" s="180">
        <f t="shared" si="22"/>
        <v>1.4385666644870287E-2</v>
      </c>
      <c r="J160" s="272">
        <f t="shared" si="23"/>
        <v>-1.6933535920211962E-2</v>
      </c>
      <c r="K160" s="178">
        <v>133032</v>
      </c>
      <c r="L160" s="179">
        <v>117812</v>
      </c>
      <c r="M160" s="181">
        <f t="shared" si="24"/>
        <v>0.88559143664682183</v>
      </c>
      <c r="N160" s="178">
        <v>127017</v>
      </c>
      <c r="O160" s="179">
        <v>106594</v>
      </c>
      <c r="P160" s="181">
        <f t="shared" si="25"/>
        <v>0.83921049938197245</v>
      </c>
      <c r="Q160" s="180">
        <f t="shared" si="26"/>
        <v>4.7355865750253967E-2</v>
      </c>
      <c r="R160" s="180">
        <f t="shared" si="26"/>
        <v>0.10524044505319252</v>
      </c>
      <c r="S160" s="272">
        <f t="shared" si="27"/>
        <v>4.6380937264849376E-2</v>
      </c>
    </row>
    <row r="161" spans="1:19" ht="16.5" x14ac:dyDescent="0.3">
      <c r="A161" s="177" t="s">
        <v>226</v>
      </c>
      <c r="B161" s="178">
        <v>15129</v>
      </c>
      <c r="C161" s="179">
        <v>13701</v>
      </c>
      <c r="D161" s="180">
        <f t="shared" si="20"/>
        <v>0.90561173904421977</v>
      </c>
      <c r="E161" s="178">
        <v>15336</v>
      </c>
      <c r="F161" s="179">
        <v>13995</v>
      </c>
      <c r="G161" s="181">
        <f t="shared" si="21"/>
        <v>0.91255868544600938</v>
      </c>
      <c r="H161" s="180">
        <f t="shared" si="22"/>
        <v>-1.3497652582159625E-2</v>
      </c>
      <c r="I161" s="180">
        <f t="shared" si="22"/>
        <v>-2.1007502679528445E-2</v>
      </c>
      <c r="J161" s="272">
        <f t="shared" si="23"/>
        <v>-6.946946401789611E-3</v>
      </c>
      <c r="K161" s="178">
        <v>118762</v>
      </c>
      <c r="L161" s="179">
        <v>106536</v>
      </c>
      <c r="M161" s="181">
        <f t="shared" si="24"/>
        <v>0.89705461342853776</v>
      </c>
      <c r="N161" s="178">
        <v>118880</v>
      </c>
      <c r="O161" s="179">
        <v>107992</v>
      </c>
      <c r="P161" s="181">
        <f t="shared" si="25"/>
        <v>0.90841184387617768</v>
      </c>
      <c r="Q161" s="180">
        <f t="shared" si="26"/>
        <v>-9.9259757738900944E-4</v>
      </c>
      <c r="R161" s="180">
        <f t="shared" si="26"/>
        <v>-1.3482480183717338E-2</v>
      </c>
      <c r="S161" s="272">
        <f t="shared" si="27"/>
        <v>-1.1357230447639921E-2</v>
      </c>
    </row>
    <row r="162" spans="1:19" ht="16.5" x14ac:dyDescent="0.3">
      <c r="A162" s="177" t="s">
        <v>227</v>
      </c>
      <c r="B162" s="178">
        <v>12926</v>
      </c>
      <c r="C162" s="179">
        <v>11492</v>
      </c>
      <c r="D162" s="180">
        <f t="shared" si="20"/>
        <v>0.88906080767445461</v>
      </c>
      <c r="E162" s="178">
        <v>17860</v>
      </c>
      <c r="F162" s="179">
        <v>15741</v>
      </c>
      <c r="G162" s="181">
        <f t="shared" si="21"/>
        <v>0.88135498320268757</v>
      </c>
      <c r="H162" s="180">
        <f t="shared" si="22"/>
        <v>-0.27625979843225079</v>
      </c>
      <c r="I162" s="180">
        <f t="shared" si="22"/>
        <v>-0.26993202464900579</v>
      </c>
      <c r="J162" s="272">
        <f t="shared" si="23"/>
        <v>7.7058244717670421E-3</v>
      </c>
      <c r="K162" s="178">
        <v>102618</v>
      </c>
      <c r="L162" s="179">
        <v>89738</v>
      </c>
      <c r="M162" s="181">
        <f t="shared" si="24"/>
        <v>0.87448595762926584</v>
      </c>
      <c r="N162" s="178">
        <v>153510</v>
      </c>
      <c r="O162" s="179">
        <v>122665</v>
      </c>
      <c r="P162" s="181">
        <f t="shared" si="25"/>
        <v>0.79906846459514036</v>
      </c>
      <c r="Q162" s="180">
        <f t="shared" si="26"/>
        <v>-0.33152237639241744</v>
      </c>
      <c r="R162" s="180">
        <f t="shared" si="26"/>
        <v>-0.26843027758529325</v>
      </c>
      <c r="S162" s="272">
        <f t="shared" si="27"/>
        <v>7.5417493034125482E-2</v>
      </c>
    </row>
    <row r="163" spans="1:19" ht="16.5" x14ac:dyDescent="0.3">
      <c r="A163" s="177" t="s">
        <v>228</v>
      </c>
      <c r="B163" s="178">
        <v>11202</v>
      </c>
      <c r="C163" s="179">
        <v>9952</v>
      </c>
      <c r="D163" s="180">
        <f t="shared" si="20"/>
        <v>0.88841278343153007</v>
      </c>
      <c r="E163" s="178">
        <v>0</v>
      </c>
      <c r="F163" s="179">
        <v>0</v>
      </c>
      <c r="G163" s="181" t="str">
        <f t="shared" si="21"/>
        <v/>
      </c>
      <c r="H163" s="180" t="str">
        <f t="shared" si="22"/>
        <v/>
      </c>
      <c r="I163" s="180" t="str">
        <f t="shared" si="22"/>
        <v/>
      </c>
      <c r="J163" s="272" t="str">
        <f t="shared" si="23"/>
        <v/>
      </c>
      <c r="K163" s="178">
        <v>83574</v>
      </c>
      <c r="L163" s="179">
        <v>71909</v>
      </c>
      <c r="M163" s="181">
        <f t="shared" si="24"/>
        <v>0.86042309809270823</v>
      </c>
      <c r="N163" s="178">
        <v>0</v>
      </c>
      <c r="O163" s="179">
        <v>0</v>
      </c>
      <c r="P163" s="181" t="str">
        <f t="shared" si="25"/>
        <v/>
      </c>
      <c r="Q163" s="180" t="str">
        <f t="shared" si="26"/>
        <v/>
      </c>
      <c r="R163" s="180" t="str">
        <f t="shared" si="26"/>
        <v/>
      </c>
      <c r="S163" s="272" t="str">
        <f t="shared" si="27"/>
        <v/>
      </c>
    </row>
    <row r="164" spans="1:19" ht="16.5" x14ac:dyDescent="0.3">
      <c r="A164" s="177" t="s">
        <v>230</v>
      </c>
      <c r="B164" s="178">
        <v>6468</v>
      </c>
      <c r="C164" s="179">
        <v>5037</v>
      </c>
      <c r="D164" s="180">
        <f t="shared" si="20"/>
        <v>0.7787569573283859</v>
      </c>
      <c r="E164" s="178">
        <v>4998</v>
      </c>
      <c r="F164" s="179">
        <v>3792</v>
      </c>
      <c r="G164" s="181">
        <f t="shared" si="21"/>
        <v>0.75870348139255706</v>
      </c>
      <c r="H164" s="180">
        <f t="shared" si="22"/>
        <v>0.29411764705882359</v>
      </c>
      <c r="I164" s="180">
        <f t="shared" si="22"/>
        <v>0.32832278481012667</v>
      </c>
      <c r="J164" s="272">
        <f t="shared" si="23"/>
        <v>2.0053475935828846E-2</v>
      </c>
      <c r="K164" s="178">
        <v>46158</v>
      </c>
      <c r="L164" s="179">
        <v>32944</v>
      </c>
      <c r="M164" s="181">
        <f t="shared" si="24"/>
        <v>0.71372243164781835</v>
      </c>
      <c r="N164" s="178">
        <v>38220</v>
      </c>
      <c r="O164" s="179">
        <v>26269</v>
      </c>
      <c r="P164" s="181">
        <f t="shared" si="25"/>
        <v>0.68731030873888022</v>
      </c>
      <c r="Q164" s="180">
        <f t="shared" si="26"/>
        <v>0.20769230769230762</v>
      </c>
      <c r="R164" s="180">
        <f t="shared" si="26"/>
        <v>0.25410179298793256</v>
      </c>
      <c r="S164" s="272">
        <f t="shared" si="27"/>
        <v>2.6412122908938129E-2</v>
      </c>
    </row>
    <row r="165" spans="1:19" ht="16.5" x14ac:dyDescent="0.3">
      <c r="A165" s="177" t="s">
        <v>229</v>
      </c>
      <c r="B165" s="178">
        <v>6468</v>
      </c>
      <c r="C165" s="179">
        <v>6179</v>
      </c>
      <c r="D165" s="180">
        <f t="shared" si="20"/>
        <v>0.95531849103277677</v>
      </c>
      <c r="E165" s="178">
        <v>4998</v>
      </c>
      <c r="F165" s="179">
        <v>4847</v>
      </c>
      <c r="G165" s="181">
        <f t="shared" si="21"/>
        <v>0.96978791516606644</v>
      </c>
      <c r="H165" s="180">
        <f t="shared" si="22"/>
        <v>0.29411764705882359</v>
      </c>
      <c r="I165" s="180">
        <f t="shared" si="22"/>
        <v>0.27480916030534353</v>
      </c>
      <c r="J165" s="272">
        <f t="shared" si="23"/>
        <v>-1.4469424133289666E-2</v>
      </c>
      <c r="K165" s="178">
        <v>46194</v>
      </c>
      <c r="L165" s="179">
        <v>44039</v>
      </c>
      <c r="M165" s="181">
        <f t="shared" si="24"/>
        <v>0.95334891977313074</v>
      </c>
      <c r="N165" s="178">
        <v>37044</v>
      </c>
      <c r="O165" s="179">
        <v>35301</v>
      </c>
      <c r="P165" s="181">
        <f t="shared" si="25"/>
        <v>0.9529478458049887</v>
      </c>
      <c r="Q165" s="180">
        <f t="shared" si="26"/>
        <v>0.24700356333009399</v>
      </c>
      <c r="R165" s="180">
        <f t="shared" si="26"/>
        <v>0.24752839862893405</v>
      </c>
      <c r="S165" s="272">
        <f t="shared" si="27"/>
        <v>4.0107396814204055E-4</v>
      </c>
    </row>
    <row r="166" spans="1:19" ht="16.5" x14ac:dyDescent="0.3">
      <c r="A166" s="177" t="s">
        <v>231</v>
      </c>
      <c r="B166" s="178">
        <v>3250</v>
      </c>
      <c r="C166" s="179">
        <v>2633</v>
      </c>
      <c r="D166" s="180">
        <f t="shared" si="20"/>
        <v>0.81015384615384611</v>
      </c>
      <c r="E166" s="178">
        <v>0</v>
      </c>
      <c r="F166" s="179">
        <v>0</v>
      </c>
      <c r="G166" s="181" t="str">
        <f t="shared" si="21"/>
        <v/>
      </c>
      <c r="H166" s="180" t="str">
        <f t="shared" si="22"/>
        <v/>
      </c>
      <c r="I166" s="180" t="str">
        <f t="shared" si="22"/>
        <v/>
      </c>
      <c r="J166" s="272" t="str">
        <f t="shared" si="23"/>
        <v/>
      </c>
      <c r="K166" s="178">
        <v>15750</v>
      </c>
      <c r="L166" s="179">
        <v>11363</v>
      </c>
      <c r="M166" s="181">
        <f t="shared" si="24"/>
        <v>0.72146031746031747</v>
      </c>
      <c r="N166" s="178">
        <v>0</v>
      </c>
      <c r="O166" s="179">
        <v>0</v>
      </c>
      <c r="P166" s="181" t="str">
        <f t="shared" si="25"/>
        <v/>
      </c>
      <c r="Q166" s="180" t="str">
        <f t="shared" si="26"/>
        <v/>
      </c>
      <c r="R166" s="180" t="str">
        <f t="shared" si="26"/>
        <v/>
      </c>
      <c r="S166" s="272" t="str">
        <f t="shared" si="27"/>
        <v/>
      </c>
    </row>
    <row r="167" spans="1:19" ht="16.5" x14ac:dyDescent="0.3">
      <c r="A167" s="177" t="s">
        <v>600</v>
      </c>
      <c r="B167" s="178">
        <v>0</v>
      </c>
      <c r="C167" s="179">
        <v>0</v>
      </c>
      <c r="D167" s="180" t="str">
        <f t="shared" si="20"/>
        <v/>
      </c>
      <c r="E167" s="178">
        <v>0</v>
      </c>
      <c r="F167" s="179">
        <v>0</v>
      </c>
      <c r="G167" s="181" t="str">
        <f t="shared" si="21"/>
        <v/>
      </c>
      <c r="H167" s="180" t="str">
        <f t="shared" si="22"/>
        <v/>
      </c>
      <c r="I167" s="180" t="str">
        <f t="shared" si="22"/>
        <v/>
      </c>
      <c r="J167" s="272" t="str">
        <f t="shared" si="23"/>
        <v/>
      </c>
      <c r="K167" s="178">
        <v>120</v>
      </c>
      <c r="L167" s="179">
        <v>100</v>
      </c>
      <c r="M167" s="181">
        <f t="shared" si="24"/>
        <v>0.83333333333333337</v>
      </c>
      <c r="N167" s="178">
        <v>0</v>
      </c>
      <c r="O167" s="179">
        <v>0</v>
      </c>
      <c r="P167" s="181" t="str">
        <f t="shared" si="25"/>
        <v/>
      </c>
      <c r="Q167" s="180" t="str">
        <f t="shared" si="26"/>
        <v/>
      </c>
      <c r="R167" s="180" t="str">
        <f t="shared" si="26"/>
        <v/>
      </c>
      <c r="S167" s="272" t="str">
        <f t="shared" si="27"/>
        <v/>
      </c>
    </row>
    <row r="168" spans="1:19" ht="16.5" x14ac:dyDescent="0.3">
      <c r="A168" s="177" t="s">
        <v>601</v>
      </c>
      <c r="B168" s="178">
        <v>0</v>
      </c>
      <c r="C168" s="179">
        <v>0</v>
      </c>
      <c r="D168" s="180" t="str">
        <f t="shared" si="20"/>
        <v/>
      </c>
      <c r="E168" s="178">
        <v>0</v>
      </c>
      <c r="F168" s="179">
        <v>0</v>
      </c>
      <c r="G168" s="181" t="str">
        <f t="shared" si="21"/>
        <v/>
      </c>
      <c r="H168" s="180" t="str">
        <f t="shared" si="22"/>
        <v/>
      </c>
      <c r="I168" s="180" t="str">
        <f t="shared" si="22"/>
        <v/>
      </c>
      <c r="J168" s="272" t="str">
        <f t="shared" si="23"/>
        <v/>
      </c>
      <c r="K168" s="178">
        <v>0</v>
      </c>
      <c r="L168" s="179">
        <v>0</v>
      </c>
      <c r="M168" s="181" t="str">
        <f t="shared" si="24"/>
        <v/>
      </c>
      <c r="N168" s="178">
        <v>250</v>
      </c>
      <c r="O168" s="179">
        <v>43</v>
      </c>
      <c r="P168" s="181">
        <f t="shared" si="25"/>
        <v>0.17199999999999999</v>
      </c>
      <c r="Q168" s="180">
        <f t="shared" si="26"/>
        <v>-1</v>
      </c>
      <c r="R168" s="180">
        <f t="shared" si="26"/>
        <v>-1</v>
      </c>
      <c r="S168" s="272" t="str">
        <f t="shared" si="27"/>
        <v/>
      </c>
    </row>
    <row r="169" spans="1:19" ht="16.5" x14ac:dyDescent="0.3">
      <c r="A169" s="177" t="s">
        <v>602</v>
      </c>
      <c r="B169" s="178">
        <v>0</v>
      </c>
      <c r="C169" s="179">
        <v>0</v>
      </c>
      <c r="D169" s="180" t="str">
        <f t="shared" si="20"/>
        <v/>
      </c>
      <c r="E169" s="178">
        <v>0</v>
      </c>
      <c r="F169" s="179">
        <v>0</v>
      </c>
      <c r="G169" s="181" t="str">
        <f t="shared" si="21"/>
        <v/>
      </c>
      <c r="H169" s="180" t="str">
        <f t="shared" si="22"/>
        <v/>
      </c>
      <c r="I169" s="180" t="str">
        <f t="shared" si="22"/>
        <v/>
      </c>
      <c r="J169" s="272" t="str">
        <f t="shared" si="23"/>
        <v/>
      </c>
      <c r="K169" s="178">
        <v>521</v>
      </c>
      <c r="L169" s="179">
        <v>172</v>
      </c>
      <c r="M169" s="181">
        <f t="shared" si="24"/>
        <v>0.33013435700575816</v>
      </c>
      <c r="N169" s="178">
        <v>0</v>
      </c>
      <c r="O169" s="179">
        <v>0</v>
      </c>
      <c r="P169" s="181" t="str">
        <f t="shared" si="25"/>
        <v/>
      </c>
      <c r="Q169" s="180" t="str">
        <f t="shared" si="26"/>
        <v/>
      </c>
      <c r="R169" s="180" t="str">
        <f t="shared" si="26"/>
        <v/>
      </c>
      <c r="S169" s="272" t="str">
        <f t="shared" si="27"/>
        <v/>
      </c>
    </row>
    <row r="170" spans="1:19" ht="16.5" x14ac:dyDescent="0.3">
      <c r="A170" s="177" t="s">
        <v>603</v>
      </c>
      <c r="B170" s="178">
        <v>0</v>
      </c>
      <c r="C170" s="179">
        <v>0</v>
      </c>
      <c r="D170" s="180" t="str">
        <f t="shared" si="20"/>
        <v/>
      </c>
      <c r="E170" s="178">
        <v>0</v>
      </c>
      <c r="F170" s="179">
        <v>0</v>
      </c>
      <c r="G170" s="181" t="str">
        <f t="shared" si="21"/>
        <v/>
      </c>
      <c r="H170" s="180" t="str">
        <f t="shared" si="22"/>
        <v/>
      </c>
      <c r="I170" s="180" t="str">
        <f t="shared" si="22"/>
        <v/>
      </c>
      <c r="J170" s="272" t="str">
        <f t="shared" si="23"/>
        <v/>
      </c>
      <c r="K170" s="178">
        <v>0</v>
      </c>
      <c r="L170" s="179">
        <v>0</v>
      </c>
      <c r="M170" s="181" t="str">
        <f t="shared" si="24"/>
        <v/>
      </c>
      <c r="N170" s="178">
        <v>80</v>
      </c>
      <c r="O170" s="179">
        <v>68</v>
      </c>
      <c r="P170" s="181">
        <f t="shared" si="25"/>
        <v>0.85</v>
      </c>
      <c r="Q170" s="180">
        <f t="shared" si="26"/>
        <v>-1</v>
      </c>
      <c r="R170" s="180">
        <f t="shared" si="26"/>
        <v>-1</v>
      </c>
      <c r="S170" s="272" t="str">
        <f t="shared" si="27"/>
        <v/>
      </c>
    </row>
    <row r="171" spans="1:19" ht="16.5" x14ac:dyDescent="0.3">
      <c r="A171" s="177" t="s">
        <v>604</v>
      </c>
      <c r="B171" s="178">
        <v>0</v>
      </c>
      <c r="C171" s="179">
        <v>0</v>
      </c>
      <c r="D171" s="180" t="str">
        <f t="shared" si="20"/>
        <v/>
      </c>
      <c r="E171" s="178">
        <v>0</v>
      </c>
      <c r="F171" s="179">
        <v>0</v>
      </c>
      <c r="G171" s="181" t="str">
        <f t="shared" si="21"/>
        <v/>
      </c>
      <c r="H171" s="180" t="str">
        <f t="shared" si="22"/>
        <v/>
      </c>
      <c r="I171" s="180" t="str">
        <f t="shared" si="22"/>
        <v/>
      </c>
      <c r="J171" s="272" t="str">
        <f t="shared" si="23"/>
        <v/>
      </c>
      <c r="K171" s="178">
        <v>0</v>
      </c>
      <c r="L171" s="179">
        <v>0</v>
      </c>
      <c r="M171" s="181" t="str">
        <f t="shared" si="24"/>
        <v/>
      </c>
      <c r="N171" s="178">
        <v>120</v>
      </c>
      <c r="O171" s="179">
        <v>0</v>
      </c>
      <c r="P171" s="181">
        <f t="shared" si="25"/>
        <v>0</v>
      </c>
      <c r="Q171" s="180">
        <f t="shared" si="26"/>
        <v>-1</v>
      </c>
      <c r="R171" s="180" t="str">
        <f t="shared" si="26"/>
        <v/>
      </c>
      <c r="S171" s="272" t="str">
        <f t="shared" si="27"/>
        <v/>
      </c>
    </row>
    <row r="172" spans="1:19" ht="16.5" x14ac:dyDescent="0.3">
      <c r="A172" s="177" t="s">
        <v>605</v>
      </c>
      <c r="B172" s="178">
        <v>0</v>
      </c>
      <c r="C172" s="179">
        <v>0</v>
      </c>
      <c r="D172" s="180" t="str">
        <f t="shared" si="20"/>
        <v/>
      </c>
      <c r="E172" s="178">
        <v>0</v>
      </c>
      <c r="F172" s="179">
        <v>0</v>
      </c>
      <c r="G172" s="181" t="str">
        <f t="shared" si="21"/>
        <v/>
      </c>
      <c r="H172" s="180" t="str">
        <f t="shared" si="22"/>
        <v/>
      </c>
      <c r="I172" s="180" t="str">
        <f t="shared" si="22"/>
        <v/>
      </c>
      <c r="J172" s="272" t="str">
        <f t="shared" si="23"/>
        <v/>
      </c>
      <c r="K172" s="178">
        <v>0</v>
      </c>
      <c r="L172" s="179">
        <v>0</v>
      </c>
      <c r="M172" s="181" t="str">
        <f t="shared" si="24"/>
        <v/>
      </c>
      <c r="N172" s="178">
        <v>88</v>
      </c>
      <c r="O172" s="179">
        <v>86</v>
      </c>
      <c r="P172" s="181">
        <f t="shared" si="25"/>
        <v>0.97727272727272729</v>
      </c>
      <c r="Q172" s="180">
        <f t="shared" si="26"/>
        <v>-1</v>
      </c>
      <c r="R172" s="180">
        <f t="shared" si="26"/>
        <v>-1</v>
      </c>
      <c r="S172" s="272" t="str">
        <f t="shared" si="27"/>
        <v/>
      </c>
    </row>
    <row r="173" spans="1:19" ht="16.5" x14ac:dyDescent="0.3">
      <c r="A173" s="177" t="s">
        <v>606</v>
      </c>
      <c r="B173" s="178">
        <v>0</v>
      </c>
      <c r="C173" s="179">
        <v>0</v>
      </c>
      <c r="D173" s="180" t="str">
        <f t="shared" si="20"/>
        <v/>
      </c>
      <c r="E173" s="178">
        <v>0</v>
      </c>
      <c r="F173" s="179">
        <v>0</v>
      </c>
      <c r="G173" s="181" t="str">
        <f t="shared" si="21"/>
        <v/>
      </c>
      <c r="H173" s="180" t="str">
        <f t="shared" si="22"/>
        <v/>
      </c>
      <c r="I173" s="180" t="str">
        <f t="shared" si="22"/>
        <v/>
      </c>
      <c r="J173" s="272" t="str">
        <f t="shared" si="23"/>
        <v/>
      </c>
      <c r="K173" s="178">
        <v>0</v>
      </c>
      <c r="L173" s="179">
        <v>0</v>
      </c>
      <c r="M173" s="181" t="str">
        <f t="shared" si="24"/>
        <v/>
      </c>
      <c r="N173" s="178">
        <v>120</v>
      </c>
      <c r="O173" s="179">
        <v>0</v>
      </c>
      <c r="P173" s="181">
        <f t="shared" si="25"/>
        <v>0</v>
      </c>
      <c r="Q173" s="180">
        <f t="shared" si="26"/>
        <v>-1</v>
      </c>
      <c r="R173" s="180" t="str">
        <f t="shared" si="26"/>
        <v/>
      </c>
      <c r="S173" s="272" t="str">
        <f t="shared" si="27"/>
        <v/>
      </c>
    </row>
    <row r="174" spans="1:19" ht="16.5" x14ac:dyDescent="0.3">
      <c r="A174" s="177" t="s">
        <v>607</v>
      </c>
      <c r="B174" s="178">
        <v>0</v>
      </c>
      <c r="C174" s="179">
        <v>0</v>
      </c>
      <c r="D174" s="180" t="str">
        <f t="shared" si="20"/>
        <v/>
      </c>
      <c r="E174" s="178">
        <v>0</v>
      </c>
      <c r="F174" s="179">
        <v>0</v>
      </c>
      <c r="G174" s="181" t="str">
        <f t="shared" si="21"/>
        <v/>
      </c>
      <c r="H174" s="180" t="str">
        <f t="shared" si="22"/>
        <v/>
      </c>
      <c r="I174" s="180" t="str">
        <f t="shared" si="22"/>
        <v/>
      </c>
      <c r="J174" s="272" t="str">
        <f t="shared" si="23"/>
        <v/>
      </c>
      <c r="K174" s="178">
        <v>641</v>
      </c>
      <c r="L174" s="179">
        <v>266</v>
      </c>
      <c r="M174" s="181">
        <f t="shared" si="24"/>
        <v>0.41497659906396256</v>
      </c>
      <c r="N174" s="178">
        <v>0</v>
      </c>
      <c r="O174" s="179">
        <v>0</v>
      </c>
      <c r="P174" s="181" t="str">
        <f t="shared" si="25"/>
        <v/>
      </c>
      <c r="Q174" s="180" t="str">
        <f t="shared" si="26"/>
        <v/>
      </c>
      <c r="R174" s="180" t="str">
        <f t="shared" si="26"/>
        <v/>
      </c>
      <c r="S174" s="272" t="str">
        <f t="shared" si="27"/>
        <v/>
      </c>
    </row>
    <row r="175" spans="1:19" ht="16.5" x14ac:dyDescent="0.3">
      <c r="A175" s="177" t="s">
        <v>608</v>
      </c>
      <c r="B175" s="178">
        <v>0</v>
      </c>
      <c r="C175" s="179">
        <v>0</v>
      </c>
      <c r="D175" s="180" t="str">
        <f t="shared" si="20"/>
        <v/>
      </c>
      <c r="E175" s="178">
        <v>0</v>
      </c>
      <c r="F175" s="179">
        <v>0</v>
      </c>
      <c r="G175" s="181" t="str">
        <f t="shared" si="21"/>
        <v/>
      </c>
      <c r="H175" s="180" t="str">
        <f t="shared" si="22"/>
        <v/>
      </c>
      <c r="I175" s="180" t="str">
        <f t="shared" si="22"/>
        <v/>
      </c>
      <c r="J175" s="272" t="str">
        <f t="shared" si="23"/>
        <v/>
      </c>
      <c r="K175" s="178">
        <v>0</v>
      </c>
      <c r="L175" s="179">
        <v>0</v>
      </c>
      <c r="M175" s="181" t="str">
        <f t="shared" si="24"/>
        <v/>
      </c>
      <c r="N175" s="178">
        <v>144</v>
      </c>
      <c r="O175" s="179">
        <v>7</v>
      </c>
      <c r="P175" s="181">
        <f t="shared" si="25"/>
        <v>4.8611111111111112E-2</v>
      </c>
      <c r="Q175" s="180">
        <f t="shared" si="26"/>
        <v>-1</v>
      </c>
      <c r="R175" s="180">
        <f t="shared" si="26"/>
        <v>-1</v>
      </c>
      <c r="S175" s="272" t="str">
        <f t="shared" si="27"/>
        <v/>
      </c>
    </row>
    <row r="176" spans="1:19" ht="17.25" thickBot="1" x14ac:dyDescent="0.35">
      <c r="A176" s="177" t="s">
        <v>441</v>
      </c>
      <c r="B176" s="178">
        <v>0</v>
      </c>
      <c r="C176" s="179">
        <v>0</v>
      </c>
      <c r="D176" s="180" t="str">
        <f t="shared" si="20"/>
        <v/>
      </c>
      <c r="E176" s="178">
        <v>3500</v>
      </c>
      <c r="F176" s="179">
        <v>2554</v>
      </c>
      <c r="G176" s="181">
        <f t="shared" si="21"/>
        <v>0.72971428571428576</v>
      </c>
      <c r="H176" s="180">
        <f t="shared" si="22"/>
        <v>-1</v>
      </c>
      <c r="I176" s="180">
        <f t="shared" si="22"/>
        <v>-1</v>
      </c>
      <c r="J176" s="272" t="str">
        <f t="shared" si="23"/>
        <v/>
      </c>
      <c r="K176" s="178">
        <v>9750</v>
      </c>
      <c r="L176" s="179">
        <v>6203</v>
      </c>
      <c r="M176" s="181">
        <f t="shared" si="24"/>
        <v>0.6362051282051282</v>
      </c>
      <c r="N176" s="178">
        <v>26000</v>
      </c>
      <c r="O176" s="179">
        <v>18417</v>
      </c>
      <c r="P176" s="181">
        <f t="shared" si="25"/>
        <v>0.70834615384615385</v>
      </c>
      <c r="Q176" s="180">
        <f t="shared" si="26"/>
        <v>-0.625</v>
      </c>
      <c r="R176" s="180">
        <f t="shared" si="26"/>
        <v>-0.6631916164413314</v>
      </c>
      <c r="S176" s="272">
        <f t="shared" si="27"/>
        <v>-7.2141025641025647E-2</v>
      </c>
    </row>
    <row r="177" spans="1:19" ht="16.5" thickTop="1" x14ac:dyDescent="0.25">
      <c r="A177" s="215" t="s">
        <v>246</v>
      </c>
      <c r="B177" s="216">
        <v>50378</v>
      </c>
      <c r="C177" s="217">
        <v>43111</v>
      </c>
      <c r="D177" s="218">
        <f t="shared" si="20"/>
        <v>0.85575052602326407</v>
      </c>
      <c r="E177" s="216">
        <v>54552</v>
      </c>
      <c r="F177" s="217">
        <v>43528</v>
      </c>
      <c r="G177" s="219">
        <f t="shared" si="21"/>
        <v>0.79791758322334649</v>
      </c>
      <c r="H177" s="218">
        <f t="shared" si="22"/>
        <v>-7.6514151635137084E-2</v>
      </c>
      <c r="I177" s="218">
        <f t="shared" si="22"/>
        <v>-9.5800404337438305E-3</v>
      </c>
      <c r="J177" s="271">
        <f t="shared" si="23"/>
        <v>5.7832942799917575E-2</v>
      </c>
      <c r="K177" s="220">
        <v>415488</v>
      </c>
      <c r="L177" s="216">
        <v>332187</v>
      </c>
      <c r="M177" s="219">
        <f t="shared" si="24"/>
        <v>0.79951045517560071</v>
      </c>
      <c r="N177" s="216">
        <v>379609</v>
      </c>
      <c r="O177" s="217">
        <v>313334</v>
      </c>
      <c r="P177" s="219">
        <f t="shared" si="25"/>
        <v>0.82541246387730538</v>
      </c>
      <c r="Q177" s="218">
        <f t="shared" si="26"/>
        <v>9.4515672705336229E-2</v>
      </c>
      <c r="R177" s="218">
        <f t="shared" si="26"/>
        <v>6.0169020916976734E-2</v>
      </c>
      <c r="S177" s="271">
        <f t="shared" si="27"/>
        <v>-2.5902008701704671E-2</v>
      </c>
    </row>
    <row r="178" spans="1:19" ht="16.5" x14ac:dyDescent="0.3">
      <c r="A178" s="177" t="s">
        <v>382</v>
      </c>
      <c r="B178" s="178">
        <v>18373</v>
      </c>
      <c r="C178" s="179">
        <v>16166</v>
      </c>
      <c r="D178" s="180">
        <f t="shared" si="20"/>
        <v>0.87987808196810535</v>
      </c>
      <c r="E178" s="178">
        <v>23300</v>
      </c>
      <c r="F178" s="179">
        <v>18176</v>
      </c>
      <c r="G178" s="181">
        <f t="shared" si="21"/>
        <v>0.78008583690987121</v>
      </c>
      <c r="H178" s="180">
        <f t="shared" si="22"/>
        <v>-0.21145922746781121</v>
      </c>
      <c r="I178" s="180">
        <f t="shared" si="22"/>
        <v>-0.11058538732394363</v>
      </c>
      <c r="J178" s="272">
        <f t="shared" si="23"/>
        <v>9.9792245058234141E-2</v>
      </c>
      <c r="K178" s="178">
        <v>158635</v>
      </c>
      <c r="L178" s="179">
        <v>123948</v>
      </c>
      <c r="M178" s="181">
        <f t="shared" si="24"/>
        <v>0.78134081381788378</v>
      </c>
      <c r="N178" s="178">
        <v>153028</v>
      </c>
      <c r="O178" s="179">
        <v>126838</v>
      </c>
      <c r="P178" s="181">
        <f t="shared" si="25"/>
        <v>0.82885485009279347</v>
      </c>
      <c r="Q178" s="180">
        <f t="shared" si="26"/>
        <v>3.664035339937799E-2</v>
      </c>
      <c r="R178" s="180">
        <f t="shared" si="26"/>
        <v>-2.2784969804001909E-2</v>
      </c>
      <c r="S178" s="272">
        <f t="shared" si="27"/>
        <v>-4.7514036274909688E-2</v>
      </c>
    </row>
    <row r="179" spans="1:19" ht="16.5" x14ac:dyDescent="0.3">
      <c r="A179" s="177" t="s">
        <v>247</v>
      </c>
      <c r="B179" s="178">
        <v>12432</v>
      </c>
      <c r="C179" s="179">
        <v>10702</v>
      </c>
      <c r="D179" s="180">
        <f t="shared" si="20"/>
        <v>0.8608429858429858</v>
      </c>
      <c r="E179" s="178">
        <v>12680</v>
      </c>
      <c r="F179" s="179">
        <v>9603</v>
      </c>
      <c r="G179" s="181">
        <f t="shared" si="21"/>
        <v>0.75733438485804416</v>
      </c>
      <c r="H179" s="180">
        <f t="shared" si="22"/>
        <v>-1.9558359621451138E-2</v>
      </c>
      <c r="I179" s="180">
        <f t="shared" si="22"/>
        <v>0.11444340310319689</v>
      </c>
      <c r="J179" s="272">
        <f t="shared" si="23"/>
        <v>0.10350860098494163</v>
      </c>
      <c r="K179" s="178">
        <v>111220</v>
      </c>
      <c r="L179" s="179">
        <v>85558</v>
      </c>
      <c r="M179" s="181">
        <f t="shared" si="24"/>
        <v>0.7692681172450998</v>
      </c>
      <c r="N179" s="178">
        <v>73937</v>
      </c>
      <c r="O179" s="179">
        <v>61980</v>
      </c>
      <c r="P179" s="181">
        <f t="shared" si="25"/>
        <v>0.8382812394335718</v>
      </c>
      <c r="Q179" s="180">
        <f t="shared" si="26"/>
        <v>0.50425362132626428</v>
      </c>
      <c r="R179" s="180">
        <f t="shared" si="26"/>
        <v>0.38041303646337532</v>
      </c>
      <c r="S179" s="272">
        <f t="shared" si="27"/>
        <v>-6.9013122188471998E-2</v>
      </c>
    </row>
    <row r="180" spans="1:19" ht="16.5" x14ac:dyDescent="0.3">
      <c r="A180" s="177" t="s">
        <v>248</v>
      </c>
      <c r="B180" s="178">
        <v>11659</v>
      </c>
      <c r="C180" s="179">
        <v>9842</v>
      </c>
      <c r="D180" s="180">
        <f t="shared" si="20"/>
        <v>0.84415473025130805</v>
      </c>
      <c r="E180" s="178">
        <v>10752</v>
      </c>
      <c r="F180" s="179">
        <v>9161</v>
      </c>
      <c r="G180" s="181">
        <f t="shared" si="21"/>
        <v>0.85202752976190477</v>
      </c>
      <c r="H180" s="180">
        <f t="shared" si="22"/>
        <v>8.4356398809523725E-2</v>
      </c>
      <c r="I180" s="180">
        <f t="shared" si="22"/>
        <v>7.43368627879053E-2</v>
      </c>
      <c r="J180" s="272">
        <f t="shared" si="23"/>
        <v>-7.8727995105967175E-3</v>
      </c>
      <c r="K180" s="178">
        <v>86311</v>
      </c>
      <c r="L180" s="179">
        <v>74864</v>
      </c>
      <c r="M180" s="181">
        <f t="shared" si="24"/>
        <v>0.86737495800071829</v>
      </c>
      <c r="N180" s="178">
        <v>90009</v>
      </c>
      <c r="O180" s="179">
        <v>74602</v>
      </c>
      <c r="P180" s="181">
        <f t="shared" si="25"/>
        <v>0.82882822828828229</v>
      </c>
      <c r="Q180" s="180">
        <f t="shared" si="26"/>
        <v>-4.1084780410847843E-2</v>
      </c>
      <c r="R180" s="180">
        <f t="shared" si="26"/>
        <v>3.5119701884667176E-3</v>
      </c>
      <c r="S180" s="272">
        <f t="shared" si="27"/>
        <v>3.8546729712436001E-2</v>
      </c>
    </row>
    <row r="181" spans="1:19" ht="16.5" x14ac:dyDescent="0.3">
      <c r="A181" s="177" t="s">
        <v>385</v>
      </c>
      <c r="B181" s="178">
        <v>7383</v>
      </c>
      <c r="C181" s="179">
        <v>6038</v>
      </c>
      <c r="D181" s="180">
        <f t="shared" si="20"/>
        <v>0.81782473249356635</v>
      </c>
      <c r="E181" s="178">
        <v>7820</v>
      </c>
      <c r="F181" s="179">
        <v>6588</v>
      </c>
      <c r="G181" s="181">
        <f t="shared" si="21"/>
        <v>0.84245524296675189</v>
      </c>
      <c r="H181" s="180">
        <f t="shared" si="22"/>
        <v>-5.5882352941176494E-2</v>
      </c>
      <c r="I181" s="180">
        <f t="shared" si="22"/>
        <v>-8.348512446873102E-2</v>
      </c>
      <c r="J181" s="272">
        <f t="shared" si="23"/>
        <v>-2.4630510473185541E-2</v>
      </c>
      <c r="K181" s="178">
        <v>58330</v>
      </c>
      <c r="L181" s="179">
        <v>47203</v>
      </c>
      <c r="M181" s="181">
        <f t="shared" si="24"/>
        <v>0.8092405280301731</v>
      </c>
      <c r="N181" s="178">
        <v>60073</v>
      </c>
      <c r="O181" s="179">
        <v>48334</v>
      </c>
      <c r="P181" s="181">
        <f t="shared" si="25"/>
        <v>0.80458775156892448</v>
      </c>
      <c r="Q181" s="180">
        <f t="shared" si="26"/>
        <v>-2.9014698783147219E-2</v>
      </c>
      <c r="R181" s="180">
        <f t="shared" si="26"/>
        <v>-2.3399677245831141E-2</v>
      </c>
      <c r="S181" s="272">
        <f t="shared" si="27"/>
        <v>4.65277646124862E-3</v>
      </c>
    </row>
    <row r="182" spans="1:19" ht="16.5" x14ac:dyDescent="0.3">
      <c r="A182" s="177" t="s">
        <v>384</v>
      </c>
      <c r="B182" s="178">
        <v>400</v>
      </c>
      <c r="C182" s="179">
        <v>232</v>
      </c>
      <c r="D182" s="180">
        <f t="shared" si="20"/>
        <v>0.57999999999999996</v>
      </c>
      <c r="E182" s="178">
        <v>0</v>
      </c>
      <c r="F182" s="179">
        <v>0</v>
      </c>
      <c r="G182" s="181" t="str">
        <f t="shared" si="21"/>
        <v/>
      </c>
      <c r="H182" s="180" t="str">
        <f t="shared" si="22"/>
        <v/>
      </c>
      <c r="I182" s="180" t="str">
        <f t="shared" si="22"/>
        <v/>
      </c>
      <c r="J182" s="272" t="str">
        <f t="shared" si="23"/>
        <v/>
      </c>
      <c r="K182" s="178">
        <v>666</v>
      </c>
      <c r="L182" s="179">
        <v>316</v>
      </c>
      <c r="M182" s="181">
        <f t="shared" si="24"/>
        <v>0.47447447447447449</v>
      </c>
      <c r="N182" s="178">
        <v>0</v>
      </c>
      <c r="O182" s="179">
        <v>0</v>
      </c>
      <c r="P182" s="181" t="str">
        <f t="shared" si="25"/>
        <v/>
      </c>
      <c r="Q182" s="180" t="str">
        <f t="shared" si="26"/>
        <v/>
      </c>
      <c r="R182" s="180" t="str">
        <f t="shared" si="26"/>
        <v/>
      </c>
      <c r="S182" s="272" t="str">
        <f t="shared" si="27"/>
        <v/>
      </c>
    </row>
    <row r="183" spans="1:19" ht="16.5" x14ac:dyDescent="0.3">
      <c r="A183" s="177" t="s">
        <v>383</v>
      </c>
      <c r="B183" s="178">
        <v>48</v>
      </c>
      <c r="C183" s="179">
        <v>48</v>
      </c>
      <c r="D183" s="180">
        <f t="shared" si="20"/>
        <v>1</v>
      </c>
      <c r="E183" s="178">
        <v>0</v>
      </c>
      <c r="F183" s="179">
        <v>0</v>
      </c>
      <c r="G183" s="181" t="str">
        <f t="shared" si="21"/>
        <v/>
      </c>
      <c r="H183" s="180" t="str">
        <f t="shared" si="22"/>
        <v/>
      </c>
      <c r="I183" s="180" t="str">
        <f t="shared" si="22"/>
        <v/>
      </c>
      <c r="J183" s="272" t="str">
        <f t="shared" si="23"/>
        <v/>
      </c>
      <c r="K183" s="178">
        <v>99</v>
      </c>
      <c r="L183" s="179">
        <v>96</v>
      </c>
      <c r="M183" s="181">
        <f t="shared" si="24"/>
        <v>0.96969696969696972</v>
      </c>
      <c r="N183" s="178">
        <v>0</v>
      </c>
      <c r="O183" s="179">
        <v>0</v>
      </c>
      <c r="P183" s="181" t="str">
        <f t="shared" si="25"/>
        <v/>
      </c>
      <c r="Q183" s="180" t="str">
        <f t="shared" si="26"/>
        <v/>
      </c>
      <c r="R183" s="180" t="str">
        <f t="shared" si="26"/>
        <v/>
      </c>
      <c r="S183" s="272" t="str">
        <f t="shared" si="27"/>
        <v/>
      </c>
    </row>
    <row r="184" spans="1:19" ht="16.5" x14ac:dyDescent="0.3">
      <c r="A184" s="177" t="s">
        <v>386</v>
      </c>
      <c r="B184" s="178">
        <v>44</v>
      </c>
      <c r="C184" s="179">
        <v>44</v>
      </c>
      <c r="D184" s="180">
        <f t="shared" si="20"/>
        <v>1</v>
      </c>
      <c r="E184" s="178">
        <v>0</v>
      </c>
      <c r="F184" s="179">
        <v>0</v>
      </c>
      <c r="G184" s="181" t="str">
        <f t="shared" si="21"/>
        <v/>
      </c>
      <c r="H184" s="180" t="str">
        <f t="shared" si="22"/>
        <v/>
      </c>
      <c r="I184" s="180" t="str">
        <f t="shared" si="22"/>
        <v/>
      </c>
      <c r="J184" s="272" t="str">
        <f t="shared" si="23"/>
        <v/>
      </c>
      <c r="K184" s="178">
        <v>116</v>
      </c>
      <c r="L184" s="179">
        <v>108</v>
      </c>
      <c r="M184" s="181">
        <f t="shared" si="24"/>
        <v>0.93103448275862066</v>
      </c>
      <c r="N184" s="178">
        <v>144</v>
      </c>
      <c r="O184" s="179">
        <v>0</v>
      </c>
      <c r="P184" s="181">
        <f t="shared" si="25"/>
        <v>0</v>
      </c>
      <c r="Q184" s="180">
        <f t="shared" si="26"/>
        <v>-0.19444444444444442</v>
      </c>
      <c r="R184" s="180" t="str">
        <f t="shared" si="26"/>
        <v/>
      </c>
      <c r="S184" s="272">
        <f t="shared" si="27"/>
        <v>0.93103448275862066</v>
      </c>
    </row>
    <row r="185" spans="1:19" ht="16.5" x14ac:dyDescent="0.3">
      <c r="A185" s="177" t="s">
        <v>387</v>
      </c>
      <c r="B185" s="178">
        <v>39</v>
      </c>
      <c r="C185" s="179">
        <v>39</v>
      </c>
      <c r="D185" s="180">
        <f t="shared" si="20"/>
        <v>1</v>
      </c>
      <c r="E185" s="178">
        <v>0</v>
      </c>
      <c r="F185" s="179">
        <v>0</v>
      </c>
      <c r="G185" s="181" t="str">
        <f t="shared" si="21"/>
        <v/>
      </c>
      <c r="H185" s="180" t="str">
        <f t="shared" si="22"/>
        <v/>
      </c>
      <c r="I185" s="180" t="str">
        <f t="shared" si="22"/>
        <v/>
      </c>
      <c r="J185" s="272" t="str">
        <f t="shared" si="23"/>
        <v/>
      </c>
      <c r="K185" s="178">
        <v>100</v>
      </c>
      <c r="L185" s="179">
        <v>94</v>
      </c>
      <c r="M185" s="181">
        <f t="shared" si="24"/>
        <v>0.94</v>
      </c>
      <c r="N185" s="178">
        <v>0</v>
      </c>
      <c r="O185" s="179">
        <v>0</v>
      </c>
      <c r="P185" s="181" t="str">
        <f t="shared" si="25"/>
        <v/>
      </c>
      <c r="Q185" s="180" t="str">
        <f t="shared" si="26"/>
        <v/>
      </c>
      <c r="R185" s="180" t="str">
        <f t="shared" si="26"/>
        <v/>
      </c>
      <c r="S185" s="272" t="str">
        <f t="shared" si="27"/>
        <v/>
      </c>
    </row>
    <row r="186" spans="1:19" ht="16.5" x14ac:dyDescent="0.3">
      <c r="A186" s="177" t="s">
        <v>442</v>
      </c>
      <c r="B186" s="178">
        <v>0</v>
      </c>
      <c r="C186" s="179">
        <v>0</v>
      </c>
      <c r="D186" s="180" t="str">
        <f t="shared" si="20"/>
        <v/>
      </c>
      <c r="E186" s="178">
        <v>0</v>
      </c>
      <c r="F186" s="179">
        <v>0</v>
      </c>
      <c r="G186" s="181" t="str">
        <f t="shared" si="21"/>
        <v/>
      </c>
      <c r="H186" s="180" t="str">
        <f t="shared" si="22"/>
        <v/>
      </c>
      <c r="I186" s="180" t="str">
        <f t="shared" si="22"/>
        <v/>
      </c>
      <c r="J186" s="272" t="str">
        <f t="shared" si="23"/>
        <v/>
      </c>
      <c r="K186" s="178">
        <v>0</v>
      </c>
      <c r="L186" s="179">
        <v>0</v>
      </c>
      <c r="M186" s="181" t="str">
        <f t="shared" si="24"/>
        <v/>
      </c>
      <c r="N186" s="178">
        <v>2160</v>
      </c>
      <c r="O186" s="179">
        <v>1580</v>
      </c>
      <c r="P186" s="181">
        <f t="shared" si="25"/>
        <v>0.73148148148148151</v>
      </c>
      <c r="Q186" s="180">
        <f t="shared" si="26"/>
        <v>-1</v>
      </c>
      <c r="R186" s="180">
        <f t="shared" si="26"/>
        <v>-1</v>
      </c>
      <c r="S186" s="272" t="str">
        <f t="shared" si="27"/>
        <v/>
      </c>
    </row>
    <row r="187" spans="1:19" ht="16.5" x14ac:dyDescent="0.3">
      <c r="A187" s="177" t="s">
        <v>609</v>
      </c>
      <c r="B187" s="178">
        <v>0</v>
      </c>
      <c r="C187" s="179">
        <v>0</v>
      </c>
      <c r="D187" s="180" t="str">
        <f t="shared" si="20"/>
        <v/>
      </c>
      <c r="E187" s="178">
        <v>0</v>
      </c>
      <c r="F187" s="179">
        <v>0</v>
      </c>
      <c r="G187" s="181" t="str">
        <f t="shared" si="21"/>
        <v/>
      </c>
      <c r="H187" s="180" t="str">
        <f t="shared" si="22"/>
        <v/>
      </c>
      <c r="I187" s="180" t="str">
        <f t="shared" si="22"/>
        <v/>
      </c>
      <c r="J187" s="272" t="str">
        <f t="shared" si="23"/>
        <v/>
      </c>
      <c r="K187" s="178">
        <v>0</v>
      </c>
      <c r="L187" s="179">
        <v>0</v>
      </c>
      <c r="M187" s="181" t="str">
        <f t="shared" si="24"/>
        <v/>
      </c>
      <c r="N187" s="178">
        <v>258</v>
      </c>
      <c r="O187" s="179">
        <v>0</v>
      </c>
      <c r="P187" s="181">
        <f t="shared" si="25"/>
        <v>0</v>
      </c>
      <c r="Q187" s="180">
        <f t="shared" si="26"/>
        <v>-1</v>
      </c>
      <c r="R187" s="180" t="str">
        <f t="shared" si="26"/>
        <v/>
      </c>
      <c r="S187" s="272" t="str">
        <f t="shared" si="27"/>
        <v/>
      </c>
    </row>
    <row r="188" spans="1:19" ht="17.25" thickBot="1" x14ac:dyDescent="0.35">
      <c r="A188" s="183" t="s">
        <v>610</v>
      </c>
      <c r="B188" s="184">
        <v>0</v>
      </c>
      <c r="C188" s="211">
        <v>0</v>
      </c>
      <c r="D188" s="212" t="str">
        <f t="shared" si="20"/>
        <v/>
      </c>
      <c r="E188" s="184">
        <v>0</v>
      </c>
      <c r="F188" s="211">
        <v>0</v>
      </c>
      <c r="G188" s="213" t="str">
        <f t="shared" si="21"/>
        <v/>
      </c>
      <c r="H188" s="212" t="str">
        <f t="shared" si="22"/>
        <v/>
      </c>
      <c r="I188" s="212" t="str">
        <f t="shared" si="22"/>
        <v/>
      </c>
      <c r="J188" s="273" t="str">
        <f t="shared" si="23"/>
        <v/>
      </c>
      <c r="K188" s="214">
        <v>11</v>
      </c>
      <c r="L188" s="211">
        <v>0</v>
      </c>
      <c r="M188" s="213">
        <f t="shared" si="24"/>
        <v>0</v>
      </c>
      <c r="N188" s="184">
        <v>0</v>
      </c>
      <c r="O188" s="211">
        <v>0</v>
      </c>
      <c r="P188" s="213" t="str">
        <f t="shared" si="25"/>
        <v/>
      </c>
      <c r="Q188" s="212" t="str">
        <f t="shared" si="26"/>
        <v/>
      </c>
      <c r="R188" s="212" t="str">
        <f t="shared" si="26"/>
        <v/>
      </c>
      <c r="S188" s="273" t="str">
        <f t="shared" si="27"/>
        <v/>
      </c>
    </row>
    <row r="189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J3 S3 J189:J65556 S189:S65556">
    <cfRule type="cellIs" dxfId="65" priority="76" stopIfTrue="1" operator="lessThan">
      <formula>0</formula>
    </cfRule>
  </conditionalFormatting>
  <conditionalFormatting sqref="H8:J13 Q8:S13">
    <cfRule type="cellIs" dxfId="64" priority="77" stopIfTrue="1" operator="lessThan">
      <formula>0</formula>
    </cfRule>
    <cfRule type="cellIs" dxfId="63" priority="78" stopIfTrue="1" operator="greaterThanOrEqual">
      <formula>0</formula>
    </cfRule>
  </conditionalFormatting>
  <conditionalFormatting sqref="H188:J188 Q188:S188">
    <cfRule type="cellIs" dxfId="62" priority="9" stopIfTrue="1" operator="lessThan">
      <formula>0</formula>
    </cfRule>
    <cfRule type="cellIs" dxfId="61" priority="10" stopIfTrue="1" operator="greaterThanOrEqual">
      <formula>0</formula>
    </cfRule>
  </conditionalFormatting>
  <conditionalFormatting sqref="H14:J48 Q14:S48 Q50:S89 H50:J89 H91:J176 Q91:S176 Q178:S187 H178:J187">
    <cfRule type="cellIs" dxfId="60" priority="7" stopIfTrue="1" operator="lessThan">
      <formula>0</formula>
    </cfRule>
    <cfRule type="cellIs" dxfId="59" priority="8" stopIfTrue="1" operator="greaterThanOrEqual">
      <formula>0</formula>
    </cfRule>
  </conditionalFormatting>
  <conditionalFormatting sqref="H49:J49 Q49:S49">
    <cfRule type="cellIs" dxfId="58" priority="5" stopIfTrue="1" operator="lessThan">
      <formula>0</formula>
    </cfRule>
    <cfRule type="cellIs" dxfId="57" priority="6" stopIfTrue="1" operator="greaterThanOrEqual">
      <formula>0</formula>
    </cfRule>
  </conditionalFormatting>
  <conditionalFormatting sqref="H90:J90 Q90:S90">
    <cfRule type="cellIs" dxfId="56" priority="3" stopIfTrue="1" operator="lessThan">
      <formula>0</formula>
    </cfRule>
    <cfRule type="cellIs" dxfId="55" priority="4" stopIfTrue="1" operator="greaterThanOrEqual">
      <formula>0</formula>
    </cfRule>
  </conditionalFormatting>
  <conditionalFormatting sqref="H177:J177 Q177:S177">
    <cfRule type="cellIs" dxfId="54" priority="1" stopIfTrue="1" operator="lessThan">
      <formula>0</formula>
    </cfRule>
    <cfRule type="cellIs" dxfId="53" priority="2" stopIfTrue="1" operator="greaterThanOrEqual">
      <formula>0</formula>
    </cfRule>
  </conditionalFormatting>
  <hyperlinks>
    <hyperlink ref="A1:B1" location="INDICE!A1" display="Volver al Indice" xr:uid="{9EBCBE17-726E-463D-AD9C-A5EA23103B72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A97E-5682-4ED2-BAA1-4A038102F748}">
  <dimension ref="A1:U110"/>
  <sheetViews>
    <sheetView tabSelected="1" zoomScale="90" zoomScaleNormal="90" workbookViewId="0">
      <selection sqref="A1:B1"/>
    </sheetView>
  </sheetViews>
  <sheetFormatPr baseColWidth="10" defaultRowHeight="15" x14ac:dyDescent="0.25"/>
  <cols>
    <col min="1" max="1" width="28.85546875" style="108" customWidth="1"/>
    <col min="2" max="2" width="12" style="108" bestFit="1" customWidth="1"/>
    <col min="3" max="3" width="11" style="108" customWidth="1"/>
    <col min="4" max="4" width="9.5703125" style="108" customWidth="1"/>
    <col min="5" max="5" width="11.5703125" style="108" customWidth="1"/>
    <col min="6" max="6" width="10.140625" style="108" bestFit="1" customWidth="1"/>
    <col min="7" max="7" width="10.42578125" style="108" customWidth="1"/>
    <col min="8" max="8" width="10.85546875" style="108" customWidth="1"/>
    <col min="9" max="10" width="10" style="108" customWidth="1"/>
    <col min="11" max="11" width="12.28515625" style="108" customWidth="1"/>
    <col min="12" max="12" width="11.42578125" style="108"/>
    <col min="13" max="13" width="9" style="108" customWidth="1"/>
    <col min="14" max="14" width="11.5703125" style="108" customWidth="1"/>
    <col min="15" max="15" width="11.140625" style="108" customWidth="1"/>
    <col min="16" max="16" width="9.7109375" style="108" bestFit="1" customWidth="1"/>
    <col min="17" max="17" width="11.140625" style="108" bestFit="1" customWidth="1"/>
    <col min="18" max="18" width="10.28515625" style="108" bestFit="1" customWidth="1"/>
    <col min="19" max="19" width="9.7109375" style="108" bestFit="1" customWidth="1"/>
    <col min="20" max="21" width="8" style="186"/>
  </cols>
  <sheetData>
    <row r="1" spans="1:21" ht="16.5" thickBot="1" x14ac:dyDescent="0.3">
      <c r="A1" s="373" t="s">
        <v>25</v>
      </c>
      <c r="B1" s="374"/>
    </row>
    <row r="2" spans="1:21" ht="15.75" thickBot="1" x14ac:dyDescent="0.3"/>
    <row r="3" spans="1:21" ht="19.5" thickTop="1" x14ac:dyDescent="0.25">
      <c r="A3" s="393" t="s">
        <v>249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5"/>
    </row>
    <row r="4" spans="1:21" ht="19.5" thickBot="1" x14ac:dyDescent="0.3">
      <c r="A4" s="396" t="s">
        <v>4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8"/>
    </row>
    <row r="5" spans="1:21" ht="16.5" thickTop="1" thickBot="1" x14ac:dyDescent="0.3">
      <c r="A5" s="399" t="s">
        <v>250</v>
      </c>
      <c r="B5" s="355" t="s">
        <v>73</v>
      </c>
      <c r="C5" s="355"/>
      <c r="D5" s="355"/>
      <c r="E5" s="355"/>
      <c r="F5" s="355"/>
      <c r="G5" s="355"/>
      <c r="H5" s="355"/>
      <c r="I5" s="355"/>
      <c r="J5" s="356"/>
      <c r="K5" s="357" t="s">
        <v>74</v>
      </c>
      <c r="L5" s="355"/>
      <c r="M5" s="355"/>
      <c r="N5" s="355"/>
      <c r="O5" s="355"/>
      <c r="P5" s="355"/>
      <c r="Q5" s="355"/>
      <c r="R5" s="355"/>
      <c r="S5" s="356"/>
    </row>
    <row r="6" spans="1:21" ht="17.25" x14ac:dyDescent="0.3">
      <c r="A6" s="400"/>
      <c r="B6" s="363">
        <v>43678</v>
      </c>
      <c r="C6" s="341"/>
      <c r="D6" s="342"/>
      <c r="E6" s="363">
        <v>43313</v>
      </c>
      <c r="F6" s="341"/>
      <c r="G6" s="342"/>
      <c r="H6" s="343" t="s">
        <v>75</v>
      </c>
      <c r="I6" s="344"/>
      <c r="J6" s="345"/>
      <c r="K6" s="360" t="s">
        <v>351</v>
      </c>
      <c r="L6" s="341"/>
      <c r="M6" s="361"/>
      <c r="N6" s="340" t="s">
        <v>352</v>
      </c>
      <c r="O6" s="341"/>
      <c r="P6" s="342"/>
      <c r="Q6" s="343" t="s">
        <v>75</v>
      </c>
      <c r="R6" s="344"/>
      <c r="S6" s="345"/>
      <c r="T6" s="187"/>
      <c r="U6" s="187"/>
    </row>
    <row r="7" spans="1:21" ht="26.25" thickBot="1" x14ac:dyDescent="0.3">
      <c r="A7" s="401"/>
      <c r="B7" s="110" t="s">
        <v>50</v>
      </c>
      <c r="C7" s="111" t="s">
        <v>76</v>
      </c>
      <c r="D7" s="112" t="s">
        <v>77</v>
      </c>
      <c r="E7" s="113" t="s">
        <v>50</v>
      </c>
      <c r="F7" s="111" t="s">
        <v>76</v>
      </c>
      <c r="G7" s="112" t="s">
        <v>77</v>
      </c>
      <c r="H7" s="114" t="s">
        <v>78</v>
      </c>
      <c r="I7" s="114" t="s">
        <v>79</v>
      </c>
      <c r="J7" s="112" t="s">
        <v>77</v>
      </c>
      <c r="K7" s="115" t="s">
        <v>50</v>
      </c>
      <c r="L7" s="111" t="s">
        <v>76</v>
      </c>
      <c r="M7" s="116" t="s">
        <v>77</v>
      </c>
      <c r="N7" s="113" t="s">
        <v>50</v>
      </c>
      <c r="O7" s="117" t="s">
        <v>79</v>
      </c>
      <c r="P7" s="118" t="s">
        <v>77</v>
      </c>
      <c r="Q7" s="114" t="s">
        <v>78</v>
      </c>
      <c r="R7" s="114" t="s">
        <v>79</v>
      </c>
      <c r="S7" s="119" t="s">
        <v>77</v>
      </c>
    </row>
    <row r="8" spans="1:21" ht="18" thickTop="1" thickBot="1" x14ac:dyDescent="0.35">
      <c r="A8" s="233" t="s">
        <v>80</v>
      </c>
      <c r="B8" s="234">
        <v>1642390</v>
      </c>
      <c r="C8" s="235">
        <v>1383998</v>
      </c>
      <c r="D8" s="236">
        <f>IFERROR(C8/B8,"")</f>
        <v>0.84267317750351622</v>
      </c>
      <c r="E8" s="234">
        <v>1550035</v>
      </c>
      <c r="F8" s="235">
        <v>1328247</v>
      </c>
      <c r="G8" s="236">
        <f>IFERROR(F8/E8,"")</f>
        <v>0.85691419871164198</v>
      </c>
      <c r="H8" s="237">
        <f>IFERROR(B8/E8-1,"")</f>
        <v>5.9582525555874621E-2</v>
      </c>
      <c r="I8" s="237">
        <f>IFERROR(C8/F8-1,"")</f>
        <v>4.197336790521633E-2</v>
      </c>
      <c r="J8" s="274">
        <f>IFERROR(D8-G8,"")</f>
        <v>-1.4241021208125759E-2</v>
      </c>
      <c r="K8" s="238">
        <v>12742472</v>
      </c>
      <c r="L8" s="235">
        <v>10478581</v>
      </c>
      <c r="M8" s="236">
        <f>IFERROR(L8/K8,"")</f>
        <v>0.82233502259216262</v>
      </c>
      <c r="N8" s="234">
        <v>11850820</v>
      </c>
      <c r="O8" s="235">
        <v>9912782</v>
      </c>
      <c r="P8" s="236">
        <f>IFERROR(O8/N8,"")</f>
        <v>0.83646380588009939</v>
      </c>
      <c r="Q8" s="237">
        <f>IFERROR(K8/N8-1,"")</f>
        <v>7.5239688055341425E-2</v>
      </c>
      <c r="R8" s="237">
        <f>IFERROR(L8/O8-1,"")</f>
        <v>5.7077720462328285E-2</v>
      </c>
      <c r="S8" s="274">
        <f>IFERROR(M8-P8,"")</f>
        <v>-1.4128783287936764E-2</v>
      </c>
      <c r="T8" s="188"/>
      <c r="U8" s="188"/>
    </row>
    <row r="9" spans="1:21" ht="15.75" thickTop="1" x14ac:dyDescent="0.25">
      <c r="A9" s="228" t="s">
        <v>388</v>
      </c>
      <c r="B9" s="229">
        <v>488151</v>
      </c>
      <c r="C9" s="230">
        <v>391822</v>
      </c>
      <c r="D9" s="231">
        <f t="shared" ref="D9:D72" si="0">IFERROR(C9/B9,"")</f>
        <v>0.80266556864576744</v>
      </c>
      <c r="E9" s="229">
        <v>486550</v>
      </c>
      <c r="F9" s="230">
        <v>403617</v>
      </c>
      <c r="G9" s="231">
        <f t="shared" ref="G9:G72" si="1">IFERROR(F9/E9,"")</f>
        <v>0.82954886445380738</v>
      </c>
      <c r="H9" s="231">
        <f t="shared" ref="H9:H72" si="2">IFERROR(B9/E9-1,"")</f>
        <v>3.290514849450199E-3</v>
      </c>
      <c r="I9" s="231">
        <f t="shared" ref="I9:I72" si="3">IFERROR(C9/F9-1,"")</f>
        <v>-2.9223248772970445E-2</v>
      </c>
      <c r="J9" s="275">
        <f t="shared" ref="J9:J72" si="4">IFERROR(D9-G9,"")</f>
        <v>-2.6883295808039942E-2</v>
      </c>
      <c r="K9" s="232">
        <v>3838537</v>
      </c>
      <c r="L9" s="230">
        <v>3039575</v>
      </c>
      <c r="M9" s="231">
        <f t="shared" ref="M9:M72" si="5">IFERROR(L9/K9,"")</f>
        <v>0.79185767911055693</v>
      </c>
      <c r="N9" s="229">
        <v>3774210</v>
      </c>
      <c r="O9" s="230">
        <v>3040806</v>
      </c>
      <c r="P9" s="231">
        <f t="shared" ref="P9:P72" si="6">IFERROR(O9/N9,"")</f>
        <v>0.80568012908661679</v>
      </c>
      <c r="Q9" s="231">
        <f t="shared" ref="Q9:Q72" si="7">IFERROR(K9/N9-1,"")</f>
        <v>1.7043831689280697E-2</v>
      </c>
      <c r="R9" s="231">
        <f t="shared" ref="R9:R72" si="8">IFERROR(L9/O9-1,"")</f>
        <v>-4.0482687813692131E-4</v>
      </c>
      <c r="S9" s="275">
        <f t="shared" ref="S9:S72" si="9">IFERROR(M9-P9,"")</f>
        <v>-1.3822449976059858E-2</v>
      </c>
    </row>
    <row r="10" spans="1:21" ht="16.5" x14ac:dyDescent="0.3">
      <c r="A10" s="177" t="s">
        <v>85</v>
      </c>
      <c r="B10" s="178">
        <v>197378</v>
      </c>
      <c r="C10" s="179">
        <v>155355</v>
      </c>
      <c r="D10" s="180">
        <f t="shared" si="0"/>
        <v>0.78709379971425386</v>
      </c>
      <c r="E10" s="178">
        <v>192330</v>
      </c>
      <c r="F10" s="179">
        <v>163328</v>
      </c>
      <c r="G10" s="180">
        <f t="shared" si="1"/>
        <v>0.84920709197733057</v>
      </c>
      <c r="H10" s="180">
        <f t="shared" si="2"/>
        <v>2.6246555399573657E-2</v>
      </c>
      <c r="I10" s="180">
        <f t="shared" si="3"/>
        <v>-4.8815879702194365E-2</v>
      </c>
      <c r="J10" s="272">
        <f t="shared" si="4"/>
        <v>-6.2113292263076714E-2</v>
      </c>
      <c r="K10" s="182">
        <v>1610339</v>
      </c>
      <c r="L10" s="179">
        <v>1240139</v>
      </c>
      <c r="M10" s="180">
        <f t="shared" si="5"/>
        <v>0.77011051710229961</v>
      </c>
      <c r="N10" s="178">
        <v>1469170</v>
      </c>
      <c r="O10" s="179">
        <v>1211990</v>
      </c>
      <c r="P10" s="180">
        <f t="shared" si="6"/>
        <v>0.82494878060401455</v>
      </c>
      <c r="Q10" s="180">
        <f t="shared" si="7"/>
        <v>9.6087586868776276E-2</v>
      </c>
      <c r="R10" s="180">
        <f t="shared" si="8"/>
        <v>2.3225439153788496E-2</v>
      </c>
      <c r="S10" s="272">
        <f t="shared" si="9"/>
        <v>-5.4838263501714946E-2</v>
      </c>
    </row>
    <row r="11" spans="1:21" ht="16.5" x14ac:dyDescent="0.3">
      <c r="A11" s="177" t="s">
        <v>84</v>
      </c>
      <c r="B11" s="178">
        <v>113534</v>
      </c>
      <c r="C11" s="179">
        <v>98730</v>
      </c>
      <c r="D11" s="180">
        <f t="shared" si="0"/>
        <v>0.86960734229393843</v>
      </c>
      <c r="E11" s="178">
        <v>104790</v>
      </c>
      <c r="F11" s="179">
        <v>90195</v>
      </c>
      <c r="G11" s="180">
        <f t="shared" si="1"/>
        <v>0.86072144288577157</v>
      </c>
      <c r="H11" s="180">
        <f t="shared" si="2"/>
        <v>8.3443076629449386E-2</v>
      </c>
      <c r="I11" s="180">
        <f t="shared" si="3"/>
        <v>9.4628305338433361E-2</v>
      </c>
      <c r="J11" s="272">
        <f t="shared" si="4"/>
        <v>8.8858994081668641E-3</v>
      </c>
      <c r="K11" s="182">
        <v>936625</v>
      </c>
      <c r="L11" s="179">
        <v>794539</v>
      </c>
      <c r="M11" s="180">
        <f t="shared" si="5"/>
        <v>0.84830001334578942</v>
      </c>
      <c r="N11" s="178">
        <v>819990</v>
      </c>
      <c r="O11" s="179">
        <v>699007</v>
      </c>
      <c r="P11" s="180">
        <f t="shared" si="6"/>
        <v>0.85245795680435132</v>
      </c>
      <c r="Q11" s="180">
        <f t="shared" si="7"/>
        <v>0.14223953950657942</v>
      </c>
      <c r="R11" s="180">
        <f t="shared" si="8"/>
        <v>0.1366681592602077</v>
      </c>
      <c r="S11" s="272">
        <f t="shared" si="9"/>
        <v>-4.1579434585619079E-3</v>
      </c>
    </row>
    <row r="12" spans="1:21" ht="16.5" x14ac:dyDescent="0.3">
      <c r="A12" s="177" t="s">
        <v>91</v>
      </c>
      <c r="B12" s="178">
        <v>58234</v>
      </c>
      <c r="C12" s="179">
        <v>47855</v>
      </c>
      <c r="D12" s="180">
        <f t="shared" si="0"/>
        <v>0.82177078682556581</v>
      </c>
      <c r="E12" s="178">
        <v>28350</v>
      </c>
      <c r="F12" s="179">
        <v>22771</v>
      </c>
      <c r="G12" s="180">
        <f t="shared" si="1"/>
        <v>0.80320987654320986</v>
      </c>
      <c r="H12" s="180">
        <f t="shared" si="2"/>
        <v>1.0541093474426808</v>
      </c>
      <c r="I12" s="180">
        <f t="shared" si="3"/>
        <v>1.1015765666856967</v>
      </c>
      <c r="J12" s="272">
        <f t="shared" si="4"/>
        <v>1.8560910282355958E-2</v>
      </c>
      <c r="K12" s="182">
        <v>311716</v>
      </c>
      <c r="L12" s="179">
        <v>255446</v>
      </c>
      <c r="M12" s="180">
        <f t="shared" si="5"/>
        <v>0.81948311924957329</v>
      </c>
      <c r="N12" s="178">
        <v>219018</v>
      </c>
      <c r="O12" s="179">
        <v>172063</v>
      </c>
      <c r="P12" s="180">
        <f t="shared" si="6"/>
        <v>0.78561122830087027</v>
      </c>
      <c r="Q12" s="180">
        <f t="shared" si="7"/>
        <v>0.42324375165511507</v>
      </c>
      <c r="R12" s="180">
        <f t="shared" si="8"/>
        <v>0.48460738217978294</v>
      </c>
      <c r="S12" s="272">
        <f t="shared" si="9"/>
        <v>3.3871890948703021E-2</v>
      </c>
    </row>
    <row r="13" spans="1:21" ht="16.5" x14ac:dyDescent="0.3">
      <c r="A13" s="177" t="s">
        <v>92</v>
      </c>
      <c r="B13" s="178">
        <v>43104</v>
      </c>
      <c r="C13" s="179">
        <v>31717</v>
      </c>
      <c r="D13" s="180">
        <f t="shared" si="0"/>
        <v>0.73582498144023756</v>
      </c>
      <c r="E13" s="178">
        <v>39884</v>
      </c>
      <c r="F13" s="179">
        <v>32993</v>
      </c>
      <c r="G13" s="180">
        <f t="shared" si="1"/>
        <v>0.82722394945341493</v>
      </c>
      <c r="H13" s="180">
        <f t="shared" si="2"/>
        <v>8.0734128974024655E-2</v>
      </c>
      <c r="I13" s="180">
        <f t="shared" si="3"/>
        <v>-3.8674870427060304E-2</v>
      </c>
      <c r="J13" s="272">
        <f t="shared" si="4"/>
        <v>-9.1398968013177373E-2</v>
      </c>
      <c r="K13" s="182">
        <v>326246</v>
      </c>
      <c r="L13" s="179">
        <v>250199</v>
      </c>
      <c r="M13" s="180">
        <f t="shared" si="5"/>
        <v>0.76690288923082583</v>
      </c>
      <c r="N13" s="178">
        <v>305872</v>
      </c>
      <c r="O13" s="179">
        <v>242657</v>
      </c>
      <c r="P13" s="180">
        <f t="shared" si="6"/>
        <v>0.79332858189046396</v>
      </c>
      <c r="Q13" s="180">
        <f t="shared" si="7"/>
        <v>6.660956216979641E-2</v>
      </c>
      <c r="R13" s="180">
        <f t="shared" si="8"/>
        <v>3.1080908442781441E-2</v>
      </c>
      <c r="S13" s="272">
        <f t="shared" si="9"/>
        <v>-2.6425692659638123E-2</v>
      </c>
    </row>
    <row r="14" spans="1:21" ht="16.5" x14ac:dyDescent="0.3">
      <c r="A14" s="177" t="s">
        <v>97</v>
      </c>
      <c r="B14" s="178">
        <v>27532</v>
      </c>
      <c r="C14" s="179">
        <v>20616</v>
      </c>
      <c r="D14" s="180">
        <f t="shared" si="0"/>
        <v>0.74880139474066543</v>
      </c>
      <c r="E14" s="178">
        <v>26160</v>
      </c>
      <c r="F14" s="179">
        <v>18679</v>
      </c>
      <c r="G14" s="180">
        <f t="shared" si="1"/>
        <v>0.71402905198776756</v>
      </c>
      <c r="H14" s="180">
        <f t="shared" si="2"/>
        <v>5.2446483180428105E-2</v>
      </c>
      <c r="I14" s="180">
        <f t="shared" si="3"/>
        <v>0.10369934150650462</v>
      </c>
      <c r="J14" s="272">
        <f t="shared" si="4"/>
        <v>3.4772342752897867E-2</v>
      </c>
      <c r="K14" s="182">
        <v>188864</v>
      </c>
      <c r="L14" s="179">
        <v>147422</v>
      </c>
      <c r="M14" s="180">
        <f t="shared" si="5"/>
        <v>0.78057226363944421</v>
      </c>
      <c r="N14" s="178">
        <v>197460</v>
      </c>
      <c r="O14" s="179">
        <v>149256</v>
      </c>
      <c r="P14" s="180">
        <f t="shared" si="6"/>
        <v>0.75587967183226978</v>
      </c>
      <c r="Q14" s="180">
        <f t="shared" si="7"/>
        <v>-4.3532867416185561E-2</v>
      </c>
      <c r="R14" s="180">
        <f t="shared" si="8"/>
        <v>-1.2287613228278982E-2</v>
      </c>
      <c r="S14" s="272">
        <f t="shared" si="9"/>
        <v>2.4692591807174424E-2</v>
      </c>
    </row>
    <row r="15" spans="1:21" ht="16.5" x14ac:dyDescent="0.3">
      <c r="A15" s="177" t="s">
        <v>86</v>
      </c>
      <c r="B15" s="178">
        <v>23335</v>
      </c>
      <c r="C15" s="179">
        <v>18904</v>
      </c>
      <c r="D15" s="180">
        <f t="shared" si="0"/>
        <v>0.81011356331690598</v>
      </c>
      <c r="E15" s="178">
        <v>21480</v>
      </c>
      <c r="F15" s="179">
        <v>17178</v>
      </c>
      <c r="G15" s="180">
        <f t="shared" si="1"/>
        <v>0.79972067039106143</v>
      </c>
      <c r="H15" s="180">
        <f t="shared" si="2"/>
        <v>8.6359404096834291E-2</v>
      </c>
      <c r="I15" s="180">
        <f t="shared" si="3"/>
        <v>0.10047735475608333</v>
      </c>
      <c r="J15" s="272">
        <f t="shared" si="4"/>
        <v>1.0392892925844555E-2</v>
      </c>
      <c r="K15" s="182">
        <v>103465</v>
      </c>
      <c r="L15" s="179">
        <v>81647</v>
      </c>
      <c r="M15" s="180">
        <f t="shared" si="5"/>
        <v>0.78912675784081576</v>
      </c>
      <c r="N15" s="178">
        <v>166230</v>
      </c>
      <c r="O15" s="179">
        <v>128130</v>
      </c>
      <c r="P15" s="180">
        <f t="shared" si="6"/>
        <v>0.77079949467605124</v>
      </c>
      <c r="Q15" s="180">
        <f t="shared" si="7"/>
        <v>-0.37757925765505629</v>
      </c>
      <c r="R15" s="180">
        <f t="shared" si="8"/>
        <v>-0.3627799890735971</v>
      </c>
      <c r="S15" s="272">
        <f t="shared" si="9"/>
        <v>1.8327263164764518E-2</v>
      </c>
    </row>
    <row r="16" spans="1:21" ht="16.5" x14ac:dyDescent="0.3">
      <c r="A16" s="177" t="s">
        <v>100</v>
      </c>
      <c r="B16" s="178">
        <v>21484</v>
      </c>
      <c r="C16" s="179">
        <v>15624</v>
      </c>
      <c r="D16" s="180">
        <f t="shared" si="0"/>
        <v>0.72723887544218957</v>
      </c>
      <c r="E16" s="178">
        <v>27732</v>
      </c>
      <c r="F16" s="179">
        <v>22921</v>
      </c>
      <c r="G16" s="180">
        <f t="shared" si="1"/>
        <v>0.82651810183181884</v>
      </c>
      <c r="H16" s="180">
        <f t="shared" si="2"/>
        <v>-0.22529929323525166</v>
      </c>
      <c r="I16" s="180">
        <f t="shared" si="3"/>
        <v>-0.31835434754155578</v>
      </c>
      <c r="J16" s="272">
        <f t="shared" si="4"/>
        <v>-9.9279226389629271E-2</v>
      </c>
      <c r="K16" s="182">
        <v>201516</v>
      </c>
      <c r="L16" s="179">
        <v>150870</v>
      </c>
      <c r="M16" s="180">
        <f t="shared" si="5"/>
        <v>0.74867504317275058</v>
      </c>
      <c r="N16" s="178">
        <v>215752</v>
      </c>
      <c r="O16" s="179">
        <v>171322</v>
      </c>
      <c r="P16" s="180">
        <f t="shared" si="6"/>
        <v>0.79406911639289557</v>
      </c>
      <c r="Q16" s="180">
        <f t="shared" si="7"/>
        <v>-6.5983165857095183E-2</v>
      </c>
      <c r="R16" s="180">
        <f t="shared" si="8"/>
        <v>-0.11937754637466291</v>
      </c>
      <c r="S16" s="272">
        <f t="shared" si="9"/>
        <v>-4.5394073220144993E-2</v>
      </c>
    </row>
    <row r="17" spans="1:21" ht="16.5" x14ac:dyDescent="0.3">
      <c r="A17" s="177" t="s">
        <v>109</v>
      </c>
      <c r="B17" s="178">
        <v>3250</v>
      </c>
      <c r="C17" s="179">
        <v>2782</v>
      </c>
      <c r="D17" s="180">
        <f t="shared" si="0"/>
        <v>0.85599999999999998</v>
      </c>
      <c r="E17" s="178">
        <v>3500</v>
      </c>
      <c r="F17" s="179">
        <v>2847</v>
      </c>
      <c r="G17" s="180">
        <f t="shared" si="1"/>
        <v>0.81342857142857139</v>
      </c>
      <c r="H17" s="180">
        <f t="shared" si="2"/>
        <v>-7.1428571428571397E-2</v>
      </c>
      <c r="I17" s="180">
        <f t="shared" si="3"/>
        <v>-2.2831050228310557E-2</v>
      </c>
      <c r="J17" s="272">
        <f t="shared" si="4"/>
        <v>4.2571428571428593E-2</v>
      </c>
      <c r="K17" s="182">
        <v>25515</v>
      </c>
      <c r="L17" s="179">
        <v>19989</v>
      </c>
      <c r="M17" s="180">
        <f t="shared" si="5"/>
        <v>0.78342151675485006</v>
      </c>
      <c r="N17" s="178">
        <v>26009</v>
      </c>
      <c r="O17" s="179">
        <v>18578</v>
      </c>
      <c r="P17" s="180">
        <f t="shared" si="6"/>
        <v>0.71429120688992276</v>
      </c>
      <c r="Q17" s="180">
        <f t="shared" si="7"/>
        <v>-1.8993425352762494E-2</v>
      </c>
      <c r="R17" s="180">
        <f t="shared" si="8"/>
        <v>7.5950048444396678E-2</v>
      </c>
      <c r="S17" s="272">
        <f t="shared" si="9"/>
        <v>6.9130309864927297E-2</v>
      </c>
    </row>
    <row r="18" spans="1:21" ht="16.5" x14ac:dyDescent="0.3">
      <c r="A18" s="177" t="s">
        <v>251</v>
      </c>
      <c r="B18" s="178">
        <v>300</v>
      </c>
      <c r="C18" s="179">
        <v>239</v>
      </c>
      <c r="D18" s="180">
        <f t="shared" si="0"/>
        <v>0.79666666666666663</v>
      </c>
      <c r="E18" s="178">
        <v>25392</v>
      </c>
      <c r="F18" s="179">
        <v>19835</v>
      </c>
      <c r="G18" s="180">
        <f t="shared" si="1"/>
        <v>0.78115154379332075</v>
      </c>
      <c r="H18" s="180">
        <f t="shared" si="2"/>
        <v>-0.98818525519848777</v>
      </c>
      <c r="I18" s="180">
        <f t="shared" si="3"/>
        <v>-0.9879505923871944</v>
      </c>
      <c r="J18" s="272">
        <f t="shared" si="4"/>
        <v>1.5515122873345888E-2</v>
      </c>
      <c r="K18" s="182">
        <v>74768</v>
      </c>
      <c r="L18" s="179">
        <v>60466</v>
      </c>
      <c r="M18" s="180">
        <f t="shared" si="5"/>
        <v>0.80871495827091799</v>
      </c>
      <c r="N18" s="178">
        <v>169844</v>
      </c>
      <c r="O18" s="179">
        <v>127356</v>
      </c>
      <c r="P18" s="180">
        <f t="shared" si="6"/>
        <v>0.74984103059277929</v>
      </c>
      <c r="Q18" s="180">
        <f t="shared" si="7"/>
        <v>-0.55978427262664565</v>
      </c>
      <c r="R18" s="180">
        <f t="shared" si="8"/>
        <v>-0.52522064135180124</v>
      </c>
      <c r="S18" s="272">
        <f t="shared" si="9"/>
        <v>5.8873927678138704E-2</v>
      </c>
    </row>
    <row r="19" spans="1:21" ht="16.5" x14ac:dyDescent="0.3">
      <c r="A19" s="177" t="s">
        <v>472</v>
      </c>
      <c r="B19" s="178">
        <v>0</v>
      </c>
      <c r="C19" s="179">
        <v>0</v>
      </c>
      <c r="D19" s="180" t="str">
        <f t="shared" si="0"/>
        <v/>
      </c>
      <c r="E19" s="178">
        <v>0</v>
      </c>
      <c r="F19" s="179">
        <v>0</v>
      </c>
      <c r="G19" s="180" t="str">
        <f t="shared" si="1"/>
        <v/>
      </c>
      <c r="H19" s="180" t="str">
        <f t="shared" si="2"/>
        <v/>
      </c>
      <c r="I19" s="180" t="str">
        <f t="shared" si="3"/>
        <v/>
      </c>
      <c r="J19" s="272" t="str">
        <f t="shared" si="4"/>
        <v/>
      </c>
      <c r="K19" s="182">
        <v>0</v>
      </c>
      <c r="L19" s="179">
        <v>0</v>
      </c>
      <c r="M19" s="180" t="str">
        <f t="shared" si="5"/>
        <v/>
      </c>
      <c r="N19" s="178">
        <v>400</v>
      </c>
      <c r="O19" s="179">
        <v>252</v>
      </c>
      <c r="P19" s="180">
        <f t="shared" si="6"/>
        <v>0.63</v>
      </c>
      <c r="Q19" s="180">
        <f t="shared" si="7"/>
        <v>-1</v>
      </c>
      <c r="R19" s="180">
        <f t="shared" si="8"/>
        <v>-1</v>
      </c>
      <c r="S19" s="272" t="str">
        <f t="shared" si="9"/>
        <v/>
      </c>
    </row>
    <row r="20" spans="1:21" ht="16.5" x14ac:dyDescent="0.3">
      <c r="A20" s="177" t="s">
        <v>476</v>
      </c>
      <c r="B20" s="178">
        <v>0</v>
      </c>
      <c r="C20" s="179">
        <v>0</v>
      </c>
      <c r="D20" s="180" t="str">
        <f t="shared" si="0"/>
        <v/>
      </c>
      <c r="E20" s="178">
        <v>0</v>
      </c>
      <c r="F20" s="179">
        <v>0</v>
      </c>
      <c r="G20" s="180" t="str">
        <f t="shared" si="1"/>
        <v/>
      </c>
      <c r="H20" s="180" t="str">
        <f t="shared" si="2"/>
        <v/>
      </c>
      <c r="I20" s="180" t="str">
        <f t="shared" si="3"/>
        <v/>
      </c>
      <c r="J20" s="272" t="str">
        <f t="shared" si="4"/>
        <v/>
      </c>
      <c r="K20" s="182">
        <v>120</v>
      </c>
      <c r="L20" s="179">
        <v>51</v>
      </c>
      <c r="M20" s="180">
        <f t="shared" si="5"/>
        <v>0.42499999999999999</v>
      </c>
      <c r="N20" s="178">
        <v>0</v>
      </c>
      <c r="O20" s="179">
        <v>0</v>
      </c>
      <c r="P20" s="180" t="str">
        <f t="shared" si="6"/>
        <v/>
      </c>
      <c r="Q20" s="180" t="str">
        <f t="shared" si="7"/>
        <v/>
      </c>
      <c r="R20" s="180" t="str">
        <f t="shared" si="8"/>
        <v/>
      </c>
      <c r="S20" s="272" t="str">
        <f t="shared" si="9"/>
        <v/>
      </c>
    </row>
    <row r="21" spans="1:21" ht="16.5" x14ac:dyDescent="0.3">
      <c r="A21" s="177" t="s">
        <v>412</v>
      </c>
      <c r="B21" s="178">
        <v>0</v>
      </c>
      <c r="C21" s="179">
        <v>0</v>
      </c>
      <c r="D21" s="180" t="str">
        <f t="shared" si="0"/>
        <v/>
      </c>
      <c r="E21" s="178">
        <v>0</v>
      </c>
      <c r="F21" s="179">
        <v>0</v>
      </c>
      <c r="G21" s="180" t="str">
        <f t="shared" si="1"/>
        <v/>
      </c>
      <c r="H21" s="180" t="str">
        <f t="shared" si="2"/>
        <v/>
      </c>
      <c r="I21" s="180" t="str">
        <f t="shared" si="3"/>
        <v/>
      </c>
      <c r="J21" s="272" t="str">
        <f t="shared" si="4"/>
        <v/>
      </c>
      <c r="K21" s="182">
        <v>0</v>
      </c>
      <c r="L21" s="179">
        <v>0</v>
      </c>
      <c r="M21" s="180" t="str">
        <f t="shared" si="5"/>
        <v/>
      </c>
      <c r="N21" s="178">
        <v>80</v>
      </c>
      <c r="O21" s="179">
        <v>37</v>
      </c>
      <c r="P21" s="180">
        <f t="shared" si="6"/>
        <v>0.46250000000000002</v>
      </c>
      <c r="Q21" s="180">
        <f t="shared" si="7"/>
        <v>-1</v>
      </c>
      <c r="R21" s="180">
        <f t="shared" si="8"/>
        <v>-1</v>
      </c>
      <c r="S21" s="272" t="str">
        <f t="shared" si="9"/>
        <v/>
      </c>
    </row>
    <row r="22" spans="1:21" ht="16.5" x14ac:dyDescent="0.3">
      <c r="A22" s="177" t="s">
        <v>414</v>
      </c>
      <c r="B22" s="178">
        <v>0</v>
      </c>
      <c r="C22" s="179">
        <v>0</v>
      </c>
      <c r="D22" s="180" t="str">
        <f t="shared" si="0"/>
        <v/>
      </c>
      <c r="E22" s="178">
        <v>0</v>
      </c>
      <c r="F22" s="179">
        <v>0</v>
      </c>
      <c r="G22" s="180" t="str">
        <f t="shared" si="1"/>
        <v/>
      </c>
      <c r="H22" s="180" t="str">
        <f t="shared" si="2"/>
        <v/>
      </c>
      <c r="I22" s="180" t="str">
        <f t="shared" si="3"/>
        <v/>
      </c>
      <c r="J22" s="272" t="str">
        <f t="shared" si="4"/>
        <v/>
      </c>
      <c r="K22" s="182">
        <v>0</v>
      </c>
      <c r="L22" s="179">
        <v>0</v>
      </c>
      <c r="M22" s="180" t="str">
        <f t="shared" si="5"/>
        <v/>
      </c>
      <c r="N22" s="178">
        <v>150</v>
      </c>
      <c r="O22" s="179">
        <v>15</v>
      </c>
      <c r="P22" s="180">
        <f t="shared" si="6"/>
        <v>0.1</v>
      </c>
      <c r="Q22" s="180">
        <f t="shared" si="7"/>
        <v>-1</v>
      </c>
      <c r="R22" s="180">
        <f t="shared" si="8"/>
        <v>-1</v>
      </c>
      <c r="S22" s="272" t="str">
        <f t="shared" si="9"/>
        <v/>
      </c>
    </row>
    <row r="23" spans="1:21" ht="16.5" x14ac:dyDescent="0.3">
      <c r="A23" s="177" t="s">
        <v>475</v>
      </c>
      <c r="B23" s="178">
        <v>0</v>
      </c>
      <c r="C23" s="179">
        <v>0</v>
      </c>
      <c r="D23" s="180" t="str">
        <f t="shared" si="0"/>
        <v/>
      </c>
      <c r="E23" s="178">
        <v>0</v>
      </c>
      <c r="F23" s="179">
        <v>0</v>
      </c>
      <c r="G23" s="180" t="str">
        <f t="shared" si="1"/>
        <v/>
      </c>
      <c r="H23" s="180" t="str">
        <f t="shared" si="2"/>
        <v/>
      </c>
      <c r="I23" s="180" t="str">
        <f t="shared" si="3"/>
        <v/>
      </c>
      <c r="J23" s="272" t="str">
        <f t="shared" si="4"/>
        <v/>
      </c>
      <c r="K23" s="182">
        <v>0</v>
      </c>
      <c r="L23" s="179">
        <v>0</v>
      </c>
      <c r="M23" s="180" t="str">
        <f t="shared" si="5"/>
        <v/>
      </c>
      <c r="N23" s="178">
        <v>77</v>
      </c>
      <c r="O23" s="179">
        <v>52</v>
      </c>
      <c r="P23" s="180">
        <f t="shared" si="6"/>
        <v>0.67532467532467533</v>
      </c>
      <c r="Q23" s="180">
        <f t="shared" si="7"/>
        <v>-1</v>
      </c>
      <c r="R23" s="180">
        <f t="shared" si="8"/>
        <v>-1</v>
      </c>
      <c r="S23" s="272" t="str">
        <f t="shared" si="9"/>
        <v/>
      </c>
      <c r="T23" s="189"/>
      <c r="U23" s="189"/>
    </row>
    <row r="24" spans="1:21" ht="16.5" x14ac:dyDescent="0.3">
      <c r="A24" s="177" t="s">
        <v>365</v>
      </c>
      <c r="B24" s="178">
        <v>0</v>
      </c>
      <c r="C24" s="179">
        <v>0</v>
      </c>
      <c r="D24" s="180" t="str">
        <f t="shared" si="0"/>
        <v/>
      </c>
      <c r="E24" s="178">
        <v>8592</v>
      </c>
      <c r="F24" s="179">
        <v>6269</v>
      </c>
      <c r="G24" s="180">
        <f t="shared" si="1"/>
        <v>0.72963221601489758</v>
      </c>
      <c r="H24" s="180">
        <f t="shared" si="2"/>
        <v>-1</v>
      </c>
      <c r="I24" s="180">
        <f t="shared" si="3"/>
        <v>-1</v>
      </c>
      <c r="J24" s="272" t="str">
        <f t="shared" si="4"/>
        <v/>
      </c>
      <c r="K24" s="182">
        <v>26800</v>
      </c>
      <c r="L24" s="179">
        <v>12327</v>
      </c>
      <c r="M24" s="180">
        <f t="shared" si="5"/>
        <v>0.45996268656716416</v>
      </c>
      <c r="N24" s="178">
        <v>70842</v>
      </c>
      <c r="O24" s="179">
        <v>42429</v>
      </c>
      <c r="P24" s="180">
        <f t="shared" si="6"/>
        <v>0.59892436690099093</v>
      </c>
      <c r="Q24" s="180">
        <f t="shared" si="7"/>
        <v>-0.62169334575534285</v>
      </c>
      <c r="R24" s="180">
        <f t="shared" si="8"/>
        <v>-0.70946758113554409</v>
      </c>
      <c r="S24" s="272">
        <f t="shared" si="9"/>
        <v>-0.13896168033382678</v>
      </c>
      <c r="T24" s="189"/>
      <c r="U24" s="189"/>
    </row>
    <row r="25" spans="1:21" ht="16.5" x14ac:dyDescent="0.3">
      <c r="A25" s="177" t="s">
        <v>103</v>
      </c>
      <c r="B25" s="178">
        <v>0</v>
      </c>
      <c r="C25" s="179">
        <v>0</v>
      </c>
      <c r="D25" s="180" t="str">
        <f t="shared" si="0"/>
        <v/>
      </c>
      <c r="E25" s="178">
        <v>8340</v>
      </c>
      <c r="F25" s="179">
        <v>6601</v>
      </c>
      <c r="G25" s="180">
        <f t="shared" si="1"/>
        <v>0.79148681055155878</v>
      </c>
      <c r="H25" s="180">
        <f t="shared" si="2"/>
        <v>-1</v>
      </c>
      <c r="I25" s="180">
        <f t="shared" si="3"/>
        <v>-1</v>
      </c>
      <c r="J25" s="272" t="str">
        <f t="shared" si="4"/>
        <v/>
      </c>
      <c r="K25" s="182">
        <v>32556</v>
      </c>
      <c r="L25" s="179">
        <v>26480</v>
      </c>
      <c r="M25" s="180">
        <f t="shared" si="5"/>
        <v>0.81336773559405329</v>
      </c>
      <c r="N25" s="178">
        <v>62196</v>
      </c>
      <c r="O25" s="179">
        <v>55535</v>
      </c>
      <c r="P25" s="180">
        <f t="shared" si="6"/>
        <v>0.8929030805839604</v>
      </c>
      <c r="Q25" s="180">
        <f t="shared" si="7"/>
        <v>-0.47655797800501642</v>
      </c>
      <c r="R25" s="180">
        <f t="shared" si="8"/>
        <v>-0.52318357792383186</v>
      </c>
      <c r="S25" s="272">
        <f t="shared" si="9"/>
        <v>-7.9535344989907109E-2</v>
      </c>
      <c r="T25" s="189"/>
      <c r="U25" s="189"/>
    </row>
    <row r="26" spans="1:21" ht="16.5" x14ac:dyDescent="0.3">
      <c r="A26" s="177" t="s">
        <v>112</v>
      </c>
      <c r="B26" s="178">
        <v>0</v>
      </c>
      <c r="C26" s="179">
        <v>0</v>
      </c>
      <c r="D26" s="180" t="str">
        <f t="shared" si="0"/>
        <v/>
      </c>
      <c r="E26" s="178">
        <v>0</v>
      </c>
      <c r="F26" s="179">
        <v>0</v>
      </c>
      <c r="G26" s="180" t="str">
        <f t="shared" si="1"/>
        <v/>
      </c>
      <c r="H26" s="180" t="str">
        <f t="shared" si="2"/>
        <v/>
      </c>
      <c r="I26" s="180" t="str">
        <f t="shared" si="3"/>
        <v/>
      </c>
      <c r="J26" s="272" t="str">
        <f t="shared" si="4"/>
        <v/>
      </c>
      <c r="K26" s="182">
        <v>7</v>
      </c>
      <c r="L26" s="179">
        <v>0</v>
      </c>
      <c r="M26" s="180">
        <f t="shared" si="5"/>
        <v>0</v>
      </c>
      <c r="N26" s="178">
        <v>0</v>
      </c>
      <c r="O26" s="179">
        <v>0</v>
      </c>
      <c r="P26" s="180" t="str">
        <f t="shared" si="6"/>
        <v/>
      </c>
      <c r="Q26" s="180" t="str">
        <f t="shared" si="7"/>
        <v/>
      </c>
      <c r="R26" s="180" t="str">
        <f t="shared" si="8"/>
        <v/>
      </c>
      <c r="S26" s="272" t="str">
        <f t="shared" si="9"/>
        <v/>
      </c>
      <c r="T26" s="189"/>
      <c r="U26" s="189"/>
    </row>
    <row r="27" spans="1:21" ht="17.25" thickBot="1" x14ac:dyDescent="0.35">
      <c r="A27" s="177" t="s">
        <v>98</v>
      </c>
      <c r="B27" s="178">
        <v>0</v>
      </c>
      <c r="C27" s="179">
        <v>0</v>
      </c>
      <c r="D27" s="180" t="str">
        <f t="shared" si="0"/>
        <v/>
      </c>
      <c r="E27" s="178">
        <v>0</v>
      </c>
      <c r="F27" s="179">
        <v>0</v>
      </c>
      <c r="G27" s="180" t="str">
        <f t="shared" si="1"/>
        <v/>
      </c>
      <c r="H27" s="180" t="str">
        <f t="shared" si="2"/>
        <v/>
      </c>
      <c r="I27" s="180" t="str">
        <f t="shared" si="3"/>
        <v/>
      </c>
      <c r="J27" s="272" t="str">
        <f t="shared" si="4"/>
        <v/>
      </c>
      <c r="K27" s="182">
        <v>0</v>
      </c>
      <c r="L27" s="179">
        <v>0</v>
      </c>
      <c r="M27" s="180" t="str">
        <f t="shared" si="5"/>
        <v/>
      </c>
      <c r="N27" s="178">
        <v>51120</v>
      </c>
      <c r="O27" s="179">
        <v>22127</v>
      </c>
      <c r="P27" s="180">
        <f t="shared" si="6"/>
        <v>0.43284428794992175</v>
      </c>
      <c r="Q27" s="180">
        <f t="shared" si="7"/>
        <v>-1</v>
      </c>
      <c r="R27" s="180">
        <f t="shared" si="8"/>
        <v>-1</v>
      </c>
      <c r="S27" s="272" t="str">
        <f t="shared" si="9"/>
        <v/>
      </c>
      <c r="T27" s="189"/>
      <c r="U27" s="189"/>
    </row>
    <row r="28" spans="1:21" ht="15.75" thickTop="1" x14ac:dyDescent="0.25">
      <c r="A28" s="228" t="s">
        <v>174</v>
      </c>
      <c r="B28" s="229">
        <v>437091</v>
      </c>
      <c r="C28" s="230">
        <v>389734</v>
      </c>
      <c r="D28" s="231">
        <f t="shared" si="0"/>
        <v>0.89165414067093585</v>
      </c>
      <c r="E28" s="229">
        <v>395855</v>
      </c>
      <c r="F28" s="230">
        <v>356652</v>
      </c>
      <c r="G28" s="231">
        <f t="shared" si="1"/>
        <v>0.90096626289929393</v>
      </c>
      <c r="H28" s="231">
        <f t="shared" si="2"/>
        <v>0.10416945598767224</v>
      </c>
      <c r="I28" s="231">
        <f t="shared" si="3"/>
        <v>9.2757085338088574E-2</v>
      </c>
      <c r="J28" s="275">
        <f t="shared" si="4"/>
        <v>-9.3121222283580884E-3</v>
      </c>
      <c r="K28" s="232">
        <v>3407040</v>
      </c>
      <c r="L28" s="230">
        <v>2936020</v>
      </c>
      <c r="M28" s="231">
        <f t="shared" si="5"/>
        <v>0.86175096271250118</v>
      </c>
      <c r="N28" s="229">
        <v>2958093</v>
      </c>
      <c r="O28" s="230">
        <v>2588675</v>
      </c>
      <c r="P28" s="231">
        <f t="shared" si="6"/>
        <v>0.87511616436670514</v>
      </c>
      <c r="Q28" s="231">
        <f t="shared" si="7"/>
        <v>0.15176906202746165</v>
      </c>
      <c r="R28" s="231">
        <f t="shared" si="8"/>
        <v>0.13417868214434026</v>
      </c>
      <c r="S28" s="275">
        <f t="shared" si="9"/>
        <v>-1.3365201654203962E-2</v>
      </c>
      <c r="T28" s="189"/>
      <c r="U28" s="189"/>
    </row>
    <row r="29" spans="1:21" ht="16.5" x14ac:dyDescent="0.3">
      <c r="A29" s="177" t="s">
        <v>84</v>
      </c>
      <c r="B29" s="178">
        <v>172597</v>
      </c>
      <c r="C29" s="179">
        <v>151297</v>
      </c>
      <c r="D29" s="180">
        <f t="shared" si="0"/>
        <v>0.87659113426073454</v>
      </c>
      <c r="E29" s="178">
        <v>171771</v>
      </c>
      <c r="F29" s="179">
        <v>158473</v>
      </c>
      <c r="G29" s="180">
        <f t="shared" si="1"/>
        <v>0.92258297384308174</v>
      </c>
      <c r="H29" s="180">
        <f t="shared" si="2"/>
        <v>4.8087278993542704E-3</v>
      </c>
      <c r="I29" s="180">
        <f t="shared" si="3"/>
        <v>-4.5282161630056827E-2</v>
      </c>
      <c r="J29" s="272">
        <f t="shared" si="4"/>
        <v>-4.5991839582347205E-2</v>
      </c>
      <c r="K29" s="182">
        <v>1368621</v>
      </c>
      <c r="L29" s="179">
        <v>1188197</v>
      </c>
      <c r="M29" s="180">
        <f t="shared" si="5"/>
        <v>0.86817095455937032</v>
      </c>
      <c r="N29" s="178">
        <v>1235234</v>
      </c>
      <c r="O29" s="179">
        <v>1108621</v>
      </c>
      <c r="P29" s="180">
        <f t="shared" si="6"/>
        <v>0.89749877351173946</v>
      </c>
      <c r="Q29" s="180">
        <f t="shared" si="7"/>
        <v>0.10798520766105857</v>
      </c>
      <c r="R29" s="180">
        <f t="shared" si="8"/>
        <v>7.1779264509692631E-2</v>
      </c>
      <c r="S29" s="272">
        <f t="shared" si="9"/>
        <v>-2.9327818952369133E-2</v>
      </c>
      <c r="T29" s="189"/>
      <c r="U29" s="189"/>
    </row>
    <row r="30" spans="1:21" ht="16.5" x14ac:dyDescent="0.3">
      <c r="A30" s="177" t="s">
        <v>87</v>
      </c>
      <c r="B30" s="178">
        <v>76480</v>
      </c>
      <c r="C30" s="179">
        <v>70295</v>
      </c>
      <c r="D30" s="180">
        <f t="shared" si="0"/>
        <v>0.91912918410041844</v>
      </c>
      <c r="E30" s="178">
        <v>73408</v>
      </c>
      <c r="F30" s="179">
        <v>64225</v>
      </c>
      <c r="G30" s="180">
        <f t="shared" si="1"/>
        <v>0.8749046425457716</v>
      </c>
      <c r="H30" s="180">
        <f t="shared" si="2"/>
        <v>4.1848299912816023E-2</v>
      </c>
      <c r="I30" s="180">
        <f t="shared" si="3"/>
        <v>9.4511483067341473E-2</v>
      </c>
      <c r="J30" s="272">
        <f t="shared" si="4"/>
        <v>4.4224541554646835E-2</v>
      </c>
      <c r="K30" s="182">
        <v>594752</v>
      </c>
      <c r="L30" s="179">
        <v>533598</v>
      </c>
      <c r="M30" s="180">
        <f t="shared" si="5"/>
        <v>0.89717731087915631</v>
      </c>
      <c r="N30" s="178">
        <v>574240</v>
      </c>
      <c r="O30" s="179">
        <v>489695</v>
      </c>
      <c r="P30" s="180">
        <f t="shared" si="6"/>
        <v>0.852770618556701</v>
      </c>
      <c r="Q30" s="180">
        <f t="shared" si="7"/>
        <v>3.5720256338813039E-2</v>
      </c>
      <c r="R30" s="180">
        <f t="shared" si="8"/>
        <v>8.9653764077640252E-2</v>
      </c>
      <c r="S30" s="272">
        <f t="shared" si="9"/>
        <v>4.440669232245531E-2</v>
      </c>
      <c r="T30" s="189"/>
      <c r="U30" s="189"/>
    </row>
    <row r="31" spans="1:21" ht="16.5" x14ac:dyDescent="0.3">
      <c r="A31" s="177" t="s">
        <v>89</v>
      </c>
      <c r="B31" s="178">
        <v>57880</v>
      </c>
      <c r="C31" s="179">
        <v>51482</v>
      </c>
      <c r="D31" s="180">
        <f t="shared" si="0"/>
        <v>0.88946095369730482</v>
      </c>
      <c r="E31" s="178">
        <v>30570</v>
      </c>
      <c r="F31" s="179">
        <v>27632</v>
      </c>
      <c r="G31" s="180">
        <f t="shared" si="1"/>
        <v>0.90389270526660126</v>
      </c>
      <c r="H31" s="180">
        <f t="shared" si="2"/>
        <v>0.89335950278050369</v>
      </c>
      <c r="I31" s="180">
        <f t="shared" si="3"/>
        <v>0.86312970469021422</v>
      </c>
      <c r="J31" s="272">
        <f t="shared" si="4"/>
        <v>-1.4431751569296436E-2</v>
      </c>
      <c r="K31" s="182">
        <v>457634</v>
      </c>
      <c r="L31" s="179">
        <v>381018</v>
      </c>
      <c r="M31" s="180">
        <f t="shared" si="5"/>
        <v>0.83258236931696505</v>
      </c>
      <c r="N31" s="178">
        <v>243264</v>
      </c>
      <c r="O31" s="179">
        <v>210041</v>
      </c>
      <c r="P31" s="180">
        <f t="shared" si="6"/>
        <v>0.86342820968166267</v>
      </c>
      <c r="Q31" s="180">
        <f t="shared" si="7"/>
        <v>0.88122369113391219</v>
      </c>
      <c r="R31" s="180">
        <f t="shared" si="8"/>
        <v>0.81401726329621349</v>
      </c>
      <c r="S31" s="272">
        <f t="shared" si="9"/>
        <v>-3.0845840364697619E-2</v>
      </c>
      <c r="T31" s="189"/>
      <c r="U31" s="189"/>
    </row>
    <row r="32" spans="1:21" ht="16.5" x14ac:dyDescent="0.3">
      <c r="A32" s="177" t="s">
        <v>90</v>
      </c>
      <c r="B32" s="178">
        <v>46356</v>
      </c>
      <c r="C32" s="179">
        <v>42905</v>
      </c>
      <c r="D32" s="180">
        <f t="shared" si="0"/>
        <v>0.92555440503926134</v>
      </c>
      <c r="E32" s="178">
        <v>41100</v>
      </c>
      <c r="F32" s="179">
        <v>37956</v>
      </c>
      <c r="G32" s="180">
        <f t="shared" si="1"/>
        <v>0.92350364963503651</v>
      </c>
      <c r="H32" s="180">
        <f t="shared" si="2"/>
        <v>0.12788321167883221</v>
      </c>
      <c r="I32" s="180">
        <f t="shared" si="3"/>
        <v>0.13038781747286321</v>
      </c>
      <c r="J32" s="272">
        <f t="shared" si="4"/>
        <v>2.0507554042248355E-3</v>
      </c>
      <c r="K32" s="182">
        <v>331932</v>
      </c>
      <c r="L32" s="179">
        <v>290049</v>
      </c>
      <c r="M32" s="180">
        <f t="shared" si="5"/>
        <v>0.87382054155670441</v>
      </c>
      <c r="N32" s="178">
        <v>309900</v>
      </c>
      <c r="O32" s="179">
        <v>280854</v>
      </c>
      <c r="P32" s="180">
        <f t="shared" si="6"/>
        <v>0.90627299128751215</v>
      </c>
      <c r="Q32" s="180">
        <f t="shared" si="7"/>
        <v>7.1093901258470371E-2</v>
      </c>
      <c r="R32" s="180">
        <f t="shared" si="8"/>
        <v>3.2739430451408813E-2</v>
      </c>
      <c r="S32" s="272">
        <f t="shared" si="9"/>
        <v>-3.2452449730807742E-2</v>
      </c>
      <c r="T32" s="189"/>
      <c r="U32" s="189"/>
    </row>
    <row r="33" spans="1:21" ht="16.5" x14ac:dyDescent="0.3">
      <c r="A33" s="177" t="s">
        <v>94</v>
      </c>
      <c r="B33" s="178">
        <v>29436</v>
      </c>
      <c r="C33" s="179">
        <v>26149</v>
      </c>
      <c r="D33" s="180">
        <f t="shared" si="0"/>
        <v>0.88833401277347468</v>
      </c>
      <c r="E33" s="178">
        <v>32882</v>
      </c>
      <c r="F33" s="179">
        <v>28910</v>
      </c>
      <c r="G33" s="180">
        <f t="shared" si="1"/>
        <v>0.87920442795450393</v>
      </c>
      <c r="H33" s="180">
        <f t="shared" si="2"/>
        <v>-0.10479897816434525</v>
      </c>
      <c r="I33" s="180">
        <f t="shared" si="3"/>
        <v>-9.5503286060186765E-2</v>
      </c>
      <c r="J33" s="272">
        <f t="shared" si="4"/>
        <v>9.1295848189707485E-3</v>
      </c>
      <c r="K33" s="182">
        <v>232214</v>
      </c>
      <c r="L33" s="179">
        <v>194097</v>
      </c>
      <c r="M33" s="180">
        <f t="shared" si="5"/>
        <v>0.83585399674438232</v>
      </c>
      <c r="N33" s="178">
        <v>232677</v>
      </c>
      <c r="O33" s="179">
        <v>198622</v>
      </c>
      <c r="P33" s="180">
        <f t="shared" si="6"/>
        <v>0.85363830546207831</v>
      </c>
      <c r="Q33" s="180">
        <f t="shared" si="7"/>
        <v>-1.9898829708135946E-3</v>
      </c>
      <c r="R33" s="180">
        <f t="shared" si="8"/>
        <v>-2.2781967757851573E-2</v>
      </c>
      <c r="S33" s="272">
        <f t="shared" si="9"/>
        <v>-1.7784308717695985E-2</v>
      </c>
      <c r="T33" s="189"/>
      <c r="U33" s="189"/>
    </row>
    <row r="34" spans="1:21" ht="16.5" x14ac:dyDescent="0.3">
      <c r="A34" s="177" t="s">
        <v>106</v>
      </c>
      <c r="B34" s="178">
        <v>17484</v>
      </c>
      <c r="C34" s="179">
        <v>15746</v>
      </c>
      <c r="D34" s="180">
        <f t="shared" si="0"/>
        <v>0.90059482955845349</v>
      </c>
      <c r="E34" s="178">
        <v>12972</v>
      </c>
      <c r="F34" s="179">
        <v>11381</v>
      </c>
      <c r="G34" s="180">
        <f t="shared" si="1"/>
        <v>0.8773512180080173</v>
      </c>
      <c r="H34" s="180">
        <f t="shared" si="2"/>
        <v>0.34782608695652173</v>
      </c>
      <c r="I34" s="180">
        <f t="shared" si="3"/>
        <v>0.38353396010895358</v>
      </c>
      <c r="J34" s="272">
        <f t="shared" si="4"/>
        <v>2.3243611550436194E-2</v>
      </c>
      <c r="K34" s="182">
        <v>134232</v>
      </c>
      <c r="L34" s="179">
        <v>111276</v>
      </c>
      <c r="M34" s="180">
        <f t="shared" si="5"/>
        <v>0.82898265689254425</v>
      </c>
      <c r="N34" s="178">
        <v>95316</v>
      </c>
      <c r="O34" s="179">
        <v>78876</v>
      </c>
      <c r="P34" s="180">
        <f t="shared" si="6"/>
        <v>0.82752108775022037</v>
      </c>
      <c r="Q34" s="180">
        <f t="shared" si="7"/>
        <v>0.40828402366863914</v>
      </c>
      <c r="R34" s="180">
        <f t="shared" si="8"/>
        <v>0.41077133728890924</v>
      </c>
      <c r="S34" s="272">
        <f t="shared" si="9"/>
        <v>1.4615691423238708E-3</v>
      </c>
      <c r="T34" s="189"/>
      <c r="U34" s="189"/>
    </row>
    <row r="35" spans="1:21" ht="16.5" x14ac:dyDescent="0.3">
      <c r="A35" s="177" t="s">
        <v>105</v>
      </c>
      <c r="B35" s="178">
        <v>13938</v>
      </c>
      <c r="C35" s="179">
        <v>13114</v>
      </c>
      <c r="D35" s="180">
        <f t="shared" si="0"/>
        <v>0.9408810446262017</v>
      </c>
      <c r="E35" s="178">
        <v>15858</v>
      </c>
      <c r="F35" s="179">
        <v>14561</v>
      </c>
      <c r="G35" s="180">
        <f t="shared" si="1"/>
        <v>0.91821162820027746</v>
      </c>
      <c r="H35" s="180">
        <f t="shared" si="2"/>
        <v>-0.12107453651153988</v>
      </c>
      <c r="I35" s="180">
        <f t="shared" si="3"/>
        <v>-9.9375042922876133E-2</v>
      </c>
      <c r="J35" s="272">
        <f t="shared" si="4"/>
        <v>2.2669416425924238E-2</v>
      </c>
      <c r="K35" s="182">
        <v>120194</v>
      </c>
      <c r="L35" s="179">
        <v>107212</v>
      </c>
      <c r="M35" s="180">
        <f t="shared" si="5"/>
        <v>0.8919912807627669</v>
      </c>
      <c r="N35" s="178">
        <v>135754</v>
      </c>
      <c r="O35" s="179">
        <v>122852</v>
      </c>
      <c r="P35" s="180">
        <f t="shared" si="6"/>
        <v>0.9049604431545295</v>
      </c>
      <c r="Q35" s="180">
        <f t="shared" si="7"/>
        <v>-0.11461909041354212</v>
      </c>
      <c r="R35" s="180">
        <f t="shared" si="8"/>
        <v>-0.1273076547390356</v>
      </c>
      <c r="S35" s="272">
        <f t="shared" si="9"/>
        <v>-1.2969162391762601E-2</v>
      </c>
      <c r="T35" s="189"/>
      <c r="U35" s="189"/>
    </row>
    <row r="36" spans="1:21" ht="16.5" x14ac:dyDescent="0.3">
      <c r="A36" s="177" t="s">
        <v>98</v>
      </c>
      <c r="B36" s="178">
        <v>11280</v>
      </c>
      <c r="C36" s="179">
        <v>8719</v>
      </c>
      <c r="D36" s="180">
        <f t="shared" si="0"/>
        <v>0.7729609929078014</v>
      </c>
      <c r="E36" s="178">
        <v>6300</v>
      </c>
      <c r="F36" s="179">
        <v>4589</v>
      </c>
      <c r="G36" s="180">
        <f t="shared" si="1"/>
        <v>0.7284126984126984</v>
      </c>
      <c r="H36" s="180">
        <f t="shared" si="2"/>
        <v>0.79047619047619055</v>
      </c>
      <c r="I36" s="180">
        <f t="shared" si="3"/>
        <v>0.8999782087600785</v>
      </c>
      <c r="J36" s="272">
        <f t="shared" si="4"/>
        <v>4.4548294495103002E-2</v>
      </c>
      <c r="K36" s="182">
        <v>66004</v>
      </c>
      <c r="L36" s="179">
        <v>46666</v>
      </c>
      <c r="M36" s="180">
        <f t="shared" si="5"/>
        <v>0.70701775649960608</v>
      </c>
      <c r="N36" s="178">
        <v>46620</v>
      </c>
      <c r="O36" s="179">
        <v>31257</v>
      </c>
      <c r="P36" s="180">
        <f t="shared" si="6"/>
        <v>0.67046332046332047</v>
      </c>
      <c r="Q36" s="180">
        <f t="shared" si="7"/>
        <v>0.41578721578721578</v>
      </c>
      <c r="R36" s="180">
        <f t="shared" si="8"/>
        <v>0.49297757302364276</v>
      </c>
      <c r="S36" s="272">
        <f t="shared" si="9"/>
        <v>3.6554436036285609E-2</v>
      </c>
      <c r="T36" s="189"/>
      <c r="U36" s="189"/>
    </row>
    <row r="37" spans="1:21" ht="16.5" x14ac:dyDescent="0.3">
      <c r="A37" s="177" t="s">
        <v>103</v>
      </c>
      <c r="B37" s="178">
        <v>10788</v>
      </c>
      <c r="C37" s="179">
        <v>9175</v>
      </c>
      <c r="D37" s="180">
        <f t="shared" si="0"/>
        <v>0.85048201705598814</v>
      </c>
      <c r="E37" s="178">
        <v>10614</v>
      </c>
      <c r="F37" s="179">
        <v>8748</v>
      </c>
      <c r="G37" s="180">
        <f t="shared" si="1"/>
        <v>0.82419446014697573</v>
      </c>
      <c r="H37" s="180">
        <f t="shared" si="2"/>
        <v>1.6393442622950838E-2</v>
      </c>
      <c r="I37" s="180">
        <f t="shared" si="3"/>
        <v>4.8811156835848246E-2</v>
      </c>
      <c r="J37" s="272">
        <f t="shared" si="4"/>
        <v>2.6287556909012411E-2</v>
      </c>
      <c r="K37" s="182">
        <v>80214</v>
      </c>
      <c r="L37" s="179">
        <v>67547</v>
      </c>
      <c r="M37" s="180">
        <f t="shared" si="5"/>
        <v>0.84208492283142589</v>
      </c>
      <c r="N37" s="178">
        <v>82242</v>
      </c>
      <c r="O37" s="179">
        <v>66641</v>
      </c>
      <c r="P37" s="180">
        <f t="shared" si="6"/>
        <v>0.81030373774956832</v>
      </c>
      <c r="Q37" s="180">
        <f t="shared" si="7"/>
        <v>-2.4658933391697668E-2</v>
      </c>
      <c r="R37" s="180">
        <f t="shared" si="8"/>
        <v>1.3595234165153514E-2</v>
      </c>
      <c r="S37" s="272">
        <f t="shared" si="9"/>
        <v>3.1781185081857566E-2</v>
      </c>
      <c r="T37" s="189"/>
      <c r="U37" s="189"/>
    </row>
    <row r="38" spans="1:21" ht="16.5" x14ac:dyDescent="0.3">
      <c r="A38" s="177" t="s">
        <v>112</v>
      </c>
      <c r="B38" s="178">
        <v>852</v>
      </c>
      <c r="C38" s="179">
        <v>852</v>
      </c>
      <c r="D38" s="180">
        <f t="shared" si="0"/>
        <v>1</v>
      </c>
      <c r="E38" s="178">
        <v>0</v>
      </c>
      <c r="F38" s="179">
        <v>0</v>
      </c>
      <c r="G38" s="180" t="str">
        <f t="shared" si="1"/>
        <v/>
      </c>
      <c r="H38" s="180" t="str">
        <f t="shared" si="2"/>
        <v/>
      </c>
      <c r="I38" s="180" t="str">
        <f t="shared" si="3"/>
        <v/>
      </c>
      <c r="J38" s="272" t="str">
        <f t="shared" si="4"/>
        <v/>
      </c>
      <c r="K38" s="182">
        <v>1843</v>
      </c>
      <c r="L38" s="179">
        <v>1777</v>
      </c>
      <c r="M38" s="180">
        <f t="shared" si="5"/>
        <v>0.96418882257189364</v>
      </c>
      <c r="N38" s="178">
        <v>0</v>
      </c>
      <c r="O38" s="179">
        <v>0</v>
      </c>
      <c r="P38" s="180" t="str">
        <f t="shared" si="6"/>
        <v/>
      </c>
      <c r="Q38" s="180" t="str">
        <f t="shared" si="7"/>
        <v/>
      </c>
      <c r="R38" s="180" t="str">
        <f t="shared" si="8"/>
        <v/>
      </c>
      <c r="S38" s="272" t="str">
        <f t="shared" si="9"/>
        <v/>
      </c>
      <c r="T38" s="189"/>
      <c r="U38" s="189"/>
    </row>
    <row r="39" spans="1:21" ht="16.5" x14ac:dyDescent="0.3">
      <c r="A39" s="177" t="s">
        <v>475</v>
      </c>
      <c r="B39" s="178">
        <v>0</v>
      </c>
      <c r="C39" s="179">
        <v>0</v>
      </c>
      <c r="D39" s="180" t="str">
        <f t="shared" si="0"/>
        <v/>
      </c>
      <c r="E39" s="178">
        <v>0</v>
      </c>
      <c r="F39" s="179">
        <v>0</v>
      </c>
      <c r="G39" s="180" t="str">
        <f t="shared" si="1"/>
        <v/>
      </c>
      <c r="H39" s="180" t="str">
        <f t="shared" si="2"/>
        <v/>
      </c>
      <c r="I39" s="180" t="str">
        <f t="shared" si="3"/>
        <v/>
      </c>
      <c r="J39" s="272" t="str">
        <f t="shared" si="4"/>
        <v/>
      </c>
      <c r="K39" s="182">
        <v>0</v>
      </c>
      <c r="L39" s="179">
        <v>0</v>
      </c>
      <c r="M39" s="180" t="str">
        <f t="shared" si="5"/>
        <v/>
      </c>
      <c r="N39" s="178">
        <v>80</v>
      </c>
      <c r="O39" s="179">
        <v>14</v>
      </c>
      <c r="P39" s="180">
        <f t="shared" si="6"/>
        <v>0.17499999999999999</v>
      </c>
      <c r="Q39" s="180">
        <f t="shared" si="7"/>
        <v>-1</v>
      </c>
      <c r="R39" s="180">
        <f t="shared" si="8"/>
        <v>-1</v>
      </c>
      <c r="S39" s="272" t="str">
        <f t="shared" si="9"/>
        <v/>
      </c>
    </row>
    <row r="40" spans="1:21" ht="16.5" x14ac:dyDescent="0.3">
      <c r="A40" s="177" t="s">
        <v>414</v>
      </c>
      <c r="B40" s="178">
        <v>0</v>
      </c>
      <c r="C40" s="179">
        <v>0</v>
      </c>
      <c r="D40" s="180" t="str">
        <f t="shared" si="0"/>
        <v/>
      </c>
      <c r="E40" s="178">
        <v>300</v>
      </c>
      <c r="F40" s="179">
        <v>127</v>
      </c>
      <c r="G40" s="180">
        <f t="shared" si="1"/>
        <v>0.42333333333333334</v>
      </c>
      <c r="H40" s="180">
        <f t="shared" si="2"/>
        <v>-1</v>
      </c>
      <c r="I40" s="180">
        <f t="shared" si="3"/>
        <v>-1</v>
      </c>
      <c r="J40" s="272" t="str">
        <f t="shared" si="4"/>
        <v/>
      </c>
      <c r="K40" s="182">
        <v>0</v>
      </c>
      <c r="L40" s="179">
        <v>0</v>
      </c>
      <c r="M40" s="180" t="str">
        <f t="shared" si="5"/>
        <v/>
      </c>
      <c r="N40" s="178">
        <v>2250</v>
      </c>
      <c r="O40" s="179">
        <v>999</v>
      </c>
      <c r="P40" s="180">
        <f t="shared" si="6"/>
        <v>0.44400000000000001</v>
      </c>
      <c r="Q40" s="180">
        <f t="shared" si="7"/>
        <v>-1</v>
      </c>
      <c r="R40" s="180">
        <f t="shared" si="8"/>
        <v>-1</v>
      </c>
      <c r="S40" s="272" t="str">
        <f t="shared" si="9"/>
        <v/>
      </c>
    </row>
    <row r="41" spans="1:21" ht="16.5" x14ac:dyDescent="0.3">
      <c r="A41" s="177" t="s">
        <v>463</v>
      </c>
      <c r="B41" s="178">
        <v>0</v>
      </c>
      <c r="C41" s="179">
        <v>0</v>
      </c>
      <c r="D41" s="180" t="str">
        <f t="shared" si="0"/>
        <v/>
      </c>
      <c r="E41" s="178">
        <v>0</v>
      </c>
      <c r="F41" s="179">
        <v>0</v>
      </c>
      <c r="G41" s="180" t="str">
        <f t="shared" si="1"/>
        <v/>
      </c>
      <c r="H41" s="180" t="str">
        <f t="shared" si="2"/>
        <v/>
      </c>
      <c r="I41" s="180" t="str">
        <f t="shared" si="3"/>
        <v/>
      </c>
      <c r="J41" s="272" t="str">
        <f t="shared" si="4"/>
        <v/>
      </c>
      <c r="K41" s="182">
        <v>0</v>
      </c>
      <c r="L41" s="179">
        <v>0</v>
      </c>
      <c r="M41" s="180" t="str">
        <f t="shared" si="5"/>
        <v/>
      </c>
      <c r="N41" s="178">
        <v>88</v>
      </c>
      <c r="O41" s="179">
        <v>0</v>
      </c>
      <c r="P41" s="180">
        <f t="shared" si="6"/>
        <v>0</v>
      </c>
      <c r="Q41" s="180">
        <f t="shared" si="7"/>
        <v>-1</v>
      </c>
      <c r="R41" s="180" t="str">
        <f t="shared" si="8"/>
        <v/>
      </c>
      <c r="S41" s="272" t="str">
        <f t="shared" si="9"/>
        <v/>
      </c>
    </row>
    <row r="42" spans="1:21" ht="16.5" x14ac:dyDescent="0.3">
      <c r="A42" s="177" t="s">
        <v>412</v>
      </c>
      <c r="B42" s="178">
        <v>0</v>
      </c>
      <c r="C42" s="179">
        <v>0</v>
      </c>
      <c r="D42" s="180" t="str">
        <f t="shared" si="0"/>
        <v/>
      </c>
      <c r="E42" s="178">
        <v>80</v>
      </c>
      <c r="F42" s="179">
        <v>50</v>
      </c>
      <c r="G42" s="180">
        <f t="shared" si="1"/>
        <v>0.625</v>
      </c>
      <c r="H42" s="180">
        <f t="shared" si="2"/>
        <v>-1</v>
      </c>
      <c r="I42" s="180">
        <f t="shared" si="3"/>
        <v>-1</v>
      </c>
      <c r="J42" s="272" t="str">
        <f t="shared" si="4"/>
        <v/>
      </c>
      <c r="K42" s="182">
        <v>0</v>
      </c>
      <c r="L42" s="179">
        <v>0</v>
      </c>
      <c r="M42" s="180" t="str">
        <f t="shared" si="5"/>
        <v/>
      </c>
      <c r="N42" s="178">
        <v>80</v>
      </c>
      <c r="O42" s="179">
        <v>50</v>
      </c>
      <c r="P42" s="180">
        <f t="shared" si="6"/>
        <v>0.625</v>
      </c>
      <c r="Q42" s="180">
        <f t="shared" si="7"/>
        <v>-1</v>
      </c>
      <c r="R42" s="180">
        <f t="shared" si="8"/>
        <v>-1</v>
      </c>
      <c r="S42" s="272" t="str">
        <f t="shared" si="9"/>
        <v/>
      </c>
    </row>
    <row r="43" spans="1:21" ht="16.5" x14ac:dyDescent="0.3">
      <c r="A43" s="177" t="s">
        <v>474</v>
      </c>
      <c r="B43" s="178">
        <v>0</v>
      </c>
      <c r="C43" s="179">
        <v>0</v>
      </c>
      <c r="D43" s="180" t="str">
        <f t="shared" si="0"/>
        <v/>
      </c>
      <c r="E43" s="178">
        <v>0</v>
      </c>
      <c r="F43" s="179">
        <v>0</v>
      </c>
      <c r="G43" s="180" t="str">
        <f t="shared" si="1"/>
        <v/>
      </c>
      <c r="H43" s="180" t="str">
        <f t="shared" si="2"/>
        <v/>
      </c>
      <c r="I43" s="180" t="str">
        <f t="shared" si="3"/>
        <v/>
      </c>
      <c r="J43" s="272" t="str">
        <f t="shared" si="4"/>
        <v/>
      </c>
      <c r="K43" s="182">
        <v>80</v>
      </c>
      <c r="L43" s="179">
        <v>79</v>
      </c>
      <c r="M43" s="180">
        <f t="shared" si="5"/>
        <v>0.98750000000000004</v>
      </c>
      <c r="N43" s="178">
        <v>0</v>
      </c>
      <c r="O43" s="179">
        <v>0</v>
      </c>
      <c r="P43" s="180" t="str">
        <f t="shared" si="6"/>
        <v/>
      </c>
      <c r="Q43" s="180" t="str">
        <f t="shared" si="7"/>
        <v/>
      </c>
      <c r="R43" s="180" t="str">
        <f t="shared" si="8"/>
        <v/>
      </c>
      <c r="S43" s="272" t="str">
        <f t="shared" si="9"/>
        <v/>
      </c>
    </row>
    <row r="44" spans="1:21" ht="16.5" x14ac:dyDescent="0.3">
      <c r="A44" s="177" t="s">
        <v>88</v>
      </c>
      <c r="B44" s="178">
        <v>0</v>
      </c>
      <c r="C44" s="179">
        <v>0</v>
      </c>
      <c r="D44" s="180" t="str">
        <f t="shared" si="0"/>
        <v/>
      </c>
      <c r="E44" s="178">
        <v>0</v>
      </c>
      <c r="F44" s="179">
        <v>0</v>
      </c>
      <c r="G44" s="180" t="str">
        <f t="shared" si="1"/>
        <v/>
      </c>
      <c r="H44" s="180" t="str">
        <f t="shared" si="2"/>
        <v/>
      </c>
      <c r="I44" s="180" t="str">
        <f t="shared" si="3"/>
        <v/>
      </c>
      <c r="J44" s="272" t="str">
        <f t="shared" si="4"/>
        <v/>
      </c>
      <c r="K44" s="182">
        <v>216</v>
      </c>
      <c r="L44" s="179">
        <v>0</v>
      </c>
      <c r="M44" s="180">
        <f t="shared" si="5"/>
        <v>0</v>
      </c>
      <c r="N44" s="178">
        <v>0</v>
      </c>
      <c r="O44" s="179">
        <v>0</v>
      </c>
      <c r="P44" s="180" t="str">
        <f t="shared" si="6"/>
        <v/>
      </c>
      <c r="Q44" s="180" t="str">
        <f t="shared" si="7"/>
        <v/>
      </c>
      <c r="R44" s="180" t="str">
        <f t="shared" si="8"/>
        <v/>
      </c>
      <c r="S44" s="272" t="str">
        <f t="shared" si="9"/>
        <v/>
      </c>
    </row>
    <row r="45" spans="1:21" ht="16.5" x14ac:dyDescent="0.3">
      <c r="A45" s="177" t="s">
        <v>460</v>
      </c>
      <c r="B45" s="178">
        <v>0</v>
      </c>
      <c r="C45" s="179">
        <v>0</v>
      </c>
      <c r="D45" s="180" t="str">
        <f t="shared" si="0"/>
        <v/>
      </c>
      <c r="E45" s="178">
        <v>0</v>
      </c>
      <c r="F45" s="179">
        <v>0</v>
      </c>
      <c r="G45" s="180" t="str">
        <f t="shared" si="1"/>
        <v/>
      </c>
      <c r="H45" s="180" t="str">
        <f t="shared" si="2"/>
        <v/>
      </c>
      <c r="I45" s="180" t="str">
        <f t="shared" si="3"/>
        <v/>
      </c>
      <c r="J45" s="272" t="str">
        <f t="shared" si="4"/>
        <v/>
      </c>
      <c r="K45" s="182">
        <v>0</v>
      </c>
      <c r="L45" s="179">
        <v>0</v>
      </c>
      <c r="M45" s="180" t="str">
        <f t="shared" si="5"/>
        <v/>
      </c>
      <c r="N45" s="178">
        <v>80</v>
      </c>
      <c r="O45" s="179">
        <v>68</v>
      </c>
      <c r="P45" s="180">
        <f t="shared" si="6"/>
        <v>0.85</v>
      </c>
      <c r="Q45" s="180">
        <f t="shared" si="7"/>
        <v>-1</v>
      </c>
      <c r="R45" s="180">
        <f t="shared" si="8"/>
        <v>-1</v>
      </c>
      <c r="S45" s="272" t="str">
        <f t="shared" si="9"/>
        <v/>
      </c>
    </row>
    <row r="46" spans="1:21" ht="16.5" x14ac:dyDescent="0.3">
      <c r="A46" s="177" t="s">
        <v>477</v>
      </c>
      <c r="B46" s="178">
        <v>0</v>
      </c>
      <c r="C46" s="179">
        <v>0</v>
      </c>
      <c r="D46" s="180" t="str">
        <f t="shared" si="0"/>
        <v/>
      </c>
      <c r="E46" s="178">
        <v>0</v>
      </c>
      <c r="F46" s="179">
        <v>0</v>
      </c>
      <c r="G46" s="180" t="str">
        <f t="shared" si="1"/>
        <v/>
      </c>
      <c r="H46" s="180" t="str">
        <f t="shared" si="2"/>
        <v/>
      </c>
      <c r="I46" s="180" t="str">
        <f t="shared" si="3"/>
        <v/>
      </c>
      <c r="J46" s="272" t="str">
        <f t="shared" si="4"/>
        <v/>
      </c>
      <c r="K46" s="182">
        <v>54</v>
      </c>
      <c r="L46" s="179">
        <v>0</v>
      </c>
      <c r="M46" s="180">
        <f t="shared" si="5"/>
        <v>0</v>
      </c>
      <c r="N46" s="178">
        <v>0</v>
      </c>
      <c r="O46" s="179">
        <v>0</v>
      </c>
      <c r="P46" s="180" t="str">
        <f t="shared" si="6"/>
        <v/>
      </c>
      <c r="Q46" s="180" t="str">
        <f t="shared" si="7"/>
        <v/>
      </c>
      <c r="R46" s="180" t="str">
        <f t="shared" si="8"/>
        <v/>
      </c>
      <c r="S46" s="272" t="str">
        <f t="shared" si="9"/>
        <v/>
      </c>
    </row>
    <row r="47" spans="1:21" ht="16.5" x14ac:dyDescent="0.3">
      <c r="A47" s="177" t="s">
        <v>478</v>
      </c>
      <c r="B47" s="178">
        <v>0</v>
      </c>
      <c r="C47" s="179">
        <v>0</v>
      </c>
      <c r="D47" s="180" t="str">
        <f t="shared" si="0"/>
        <v/>
      </c>
      <c r="E47" s="178">
        <v>0</v>
      </c>
      <c r="F47" s="179">
        <v>0</v>
      </c>
      <c r="G47" s="180" t="str">
        <f t="shared" si="1"/>
        <v/>
      </c>
      <c r="H47" s="180"/>
      <c r="I47" s="180"/>
      <c r="J47" s="272" t="str">
        <f t="shared" si="4"/>
        <v/>
      </c>
      <c r="K47" s="182">
        <v>0</v>
      </c>
      <c r="L47" s="179">
        <v>0</v>
      </c>
      <c r="M47" s="180" t="str">
        <f t="shared" si="5"/>
        <v/>
      </c>
      <c r="N47" s="178">
        <v>200</v>
      </c>
      <c r="O47" s="179">
        <v>85</v>
      </c>
      <c r="P47" s="180">
        <f t="shared" si="6"/>
        <v>0.42499999999999999</v>
      </c>
      <c r="Q47" s="180">
        <f t="shared" si="7"/>
        <v>-1</v>
      </c>
      <c r="R47" s="180">
        <f t="shared" si="8"/>
        <v>-1</v>
      </c>
      <c r="S47" s="272" t="str">
        <f t="shared" si="9"/>
        <v/>
      </c>
    </row>
    <row r="48" spans="1:21" ht="16.5" x14ac:dyDescent="0.3">
      <c r="A48" s="177" t="s">
        <v>471</v>
      </c>
      <c r="B48" s="178">
        <v>0</v>
      </c>
      <c r="C48" s="179">
        <v>0</v>
      </c>
      <c r="D48" s="180" t="str">
        <f t="shared" si="0"/>
        <v/>
      </c>
      <c r="E48" s="178">
        <v>0</v>
      </c>
      <c r="F48" s="179">
        <v>0</v>
      </c>
      <c r="G48" s="180" t="str">
        <f t="shared" si="1"/>
        <v/>
      </c>
      <c r="H48" s="180"/>
      <c r="I48" s="180"/>
      <c r="J48" s="272" t="str">
        <f t="shared" si="4"/>
        <v/>
      </c>
      <c r="K48" s="182">
        <v>0</v>
      </c>
      <c r="L48" s="179">
        <v>0</v>
      </c>
      <c r="M48" s="180" t="str">
        <f t="shared" si="5"/>
        <v/>
      </c>
      <c r="N48" s="178">
        <v>68</v>
      </c>
      <c r="O48" s="179">
        <v>0</v>
      </c>
      <c r="P48" s="180">
        <f t="shared" si="6"/>
        <v>0</v>
      </c>
      <c r="Q48" s="180">
        <f t="shared" si="7"/>
        <v>-1</v>
      </c>
      <c r="R48" s="180" t="str">
        <f t="shared" si="8"/>
        <v/>
      </c>
      <c r="S48" s="272" t="str">
        <f t="shared" si="9"/>
        <v/>
      </c>
    </row>
    <row r="49" spans="1:19" ht="17.25" thickBot="1" x14ac:dyDescent="0.35">
      <c r="A49" s="177" t="s">
        <v>461</v>
      </c>
      <c r="B49" s="178">
        <v>0</v>
      </c>
      <c r="C49" s="179">
        <v>0</v>
      </c>
      <c r="D49" s="180" t="str">
        <f t="shared" si="0"/>
        <v/>
      </c>
      <c r="E49" s="178">
        <v>0</v>
      </c>
      <c r="F49" s="179">
        <v>0</v>
      </c>
      <c r="G49" s="180" t="str">
        <f t="shared" si="1"/>
        <v/>
      </c>
      <c r="H49" s="180"/>
      <c r="I49" s="180"/>
      <c r="J49" s="272" t="str">
        <f t="shared" si="4"/>
        <v/>
      </c>
      <c r="K49" s="182">
        <v>19050</v>
      </c>
      <c r="L49" s="179">
        <v>14504</v>
      </c>
      <c r="M49" s="180">
        <f t="shared" si="5"/>
        <v>0.76136482939632544</v>
      </c>
      <c r="N49" s="178">
        <v>0</v>
      </c>
      <c r="O49" s="179">
        <v>0</v>
      </c>
      <c r="P49" s="180" t="str">
        <f t="shared" si="6"/>
        <v/>
      </c>
      <c r="Q49" s="180" t="str">
        <f t="shared" si="7"/>
        <v/>
      </c>
      <c r="R49" s="180" t="str">
        <f t="shared" si="8"/>
        <v/>
      </c>
      <c r="S49" s="272" t="str">
        <f t="shared" si="9"/>
        <v/>
      </c>
    </row>
    <row r="50" spans="1:19" ht="15.75" thickTop="1" x14ac:dyDescent="0.25">
      <c r="A50" s="228" t="s">
        <v>389</v>
      </c>
      <c r="B50" s="229">
        <v>435559</v>
      </c>
      <c r="C50" s="230">
        <v>351482</v>
      </c>
      <c r="D50" s="231">
        <f t="shared" si="0"/>
        <v>0.80696759796032225</v>
      </c>
      <c r="E50" s="229">
        <v>418575</v>
      </c>
      <c r="F50" s="230">
        <v>347799</v>
      </c>
      <c r="G50" s="231">
        <f t="shared" si="1"/>
        <v>0.83091202293495792</v>
      </c>
      <c r="H50" s="231">
        <f t="shared" si="2"/>
        <v>4.0575763005435084E-2</v>
      </c>
      <c r="I50" s="231">
        <f t="shared" si="3"/>
        <v>1.0589449653391814E-2</v>
      </c>
      <c r="J50" s="275">
        <f t="shared" si="4"/>
        <v>-2.394442497463567E-2</v>
      </c>
      <c r="K50" s="232">
        <v>3436753</v>
      </c>
      <c r="L50" s="230">
        <v>2730250</v>
      </c>
      <c r="M50" s="231">
        <f t="shared" si="5"/>
        <v>0.79442718170319482</v>
      </c>
      <c r="N50" s="229">
        <v>3231401</v>
      </c>
      <c r="O50" s="230">
        <v>2668292</v>
      </c>
      <c r="P50" s="231">
        <f t="shared" si="6"/>
        <v>0.82573843357726262</v>
      </c>
      <c r="Q50" s="231">
        <f t="shared" si="7"/>
        <v>6.3548906495974888E-2</v>
      </c>
      <c r="R50" s="231">
        <f t="shared" si="8"/>
        <v>2.3220097350664659E-2</v>
      </c>
      <c r="S50" s="275">
        <f t="shared" si="9"/>
        <v>-3.1311251874067803E-2</v>
      </c>
    </row>
    <row r="51" spans="1:19" ht="16.5" x14ac:dyDescent="0.3">
      <c r="A51" s="177" t="s">
        <v>84</v>
      </c>
      <c r="B51" s="178">
        <v>144808</v>
      </c>
      <c r="C51" s="179">
        <v>118837</v>
      </c>
      <c r="D51" s="180">
        <f t="shared" si="0"/>
        <v>0.82065217391304346</v>
      </c>
      <c r="E51" s="178">
        <v>120895</v>
      </c>
      <c r="F51" s="179">
        <v>105780</v>
      </c>
      <c r="G51" s="180">
        <f t="shared" si="1"/>
        <v>0.87497415112287524</v>
      </c>
      <c r="H51" s="180">
        <f t="shared" si="2"/>
        <v>0.19779974357913899</v>
      </c>
      <c r="I51" s="180">
        <f t="shared" si="3"/>
        <v>0.12343543202873897</v>
      </c>
      <c r="J51" s="272">
        <f t="shared" si="4"/>
        <v>-5.4321977209831784E-2</v>
      </c>
      <c r="K51" s="182">
        <v>1104607</v>
      </c>
      <c r="L51" s="179">
        <v>939181</v>
      </c>
      <c r="M51" s="180">
        <f t="shared" si="5"/>
        <v>0.85023994959293214</v>
      </c>
      <c r="N51" s="178">
        <v>993550</v>
      </c>
      <c r="O51" s="179">
        <v>876646</v>
      </c>
      <c r="P51" s="180">
        <f t="shared" si="6"/>
        <v>0.88233707412812645</v>
      </c>
      <c r="Q51" s="180">
        <f t="shared" si="7"/>
        <v>0.11177796789290917</v>
      </c>
      <c r="R51" s="180">
        <f t="shared" si="8"/>
        <v>7.133438126678282E-2</v>
      </c>
      <c r="S51" s="272">
        <f t="shared" si="9"/>
        <v>-3.209712453519431E-2</v>
      </c>
    </row>
    <row r="52" spans="1:19" ht="16.5" x14ac:dyDescent="0.3">
      <c r="A52" s="177" t="s">
        <v>86</v>
      </c>
      <c r="B52" s="178">
        <v>66975</v>
      </c>
      <c r="C52" s="179">
        <v>58305</v>
      </c>
      <c r="D52" s="180">
        <f t="shared" si="0"/>
        <v>0.87054871220604702</v>
      </c>
      <c r="E52" s="178">
        <v>74700</v>
      </c>
      <c r="F52" s="179">
        <v>68009</v>
      </c>
      <c r="G52" s="180">
        <f t="shared" si="1"/>
        <v>0.91042838018741634</v>
      </c>
      <c r="H52" s="180">
        <f t="shared" si="2"/>
        <v>-0.10341365461847385</v>
      </c>
      <c r="I52" s="180">
        <f t="shared" si="3"/>
        <v>-0.14268699730917966</v>
      </c>
      <c r="J52" s="272">
        <f t="shared" si="4"/>
        <v>-3.9879667981369327E-2</v>
      </c>
      <c r="K52" s="182">
        <v>584885</v>
      </c>
      <c r="L52" s="179">
        <v>468144</v>
      </c>
      <c r="M52" s="180">
        <f t="shared" si="5"/>
        <v>0.80040349812356271</v>
      </c>
      <c r="N52" s="178">
        <v>518520</v>
      </c>
      <c r="O52" s="179">
        <v>420403</v>
      </c>
      <c r="P52" s="180">
        <f t="shared" si="6"/>
        <v>0.81077489778600631</v>
      </c>
      <c r="Q52" s="180">
        <f t="shared" si="7"/>
        <v>0.12798927717349384</v>
      </c>
      <c r="R52" s="180">
        <f t="shared" si="8"/>
        <v>0.11356008401462403</v>
      </c>
      <c r="S52" s="272">
        <f t="shared" si="9"/>
        <v>-1.0371399662443603E-2</v>
      </c>
    </row>
    <row r="53" spans="1:19" ht="16.5" x14ac:dyDescent="0.3">
      <c r="A53" s="177" t="s">
        <v>88</v>
      </c>
      <c r="B53" s="178">
        <v>52735</v>
      </c>
      <c r="C53" s="179">
        <v>42393</v>
      </c>
      <c r="D53" s="180">
        <f t="shared" si="0"/>
        <v>0.80388736133497674</v>
      </c>
      <c r="E53" s="178">
        <v>31230</v>
      </c>
      <c r="F53" s="179">
        <v>25300</v>
      </c>
      <c r="G53" s="180">
        <f t="shared" si="1"/>
        <v>0.81011847582452767</v>
      </c>
      <c r="H53" s="180">
        <f t="shared" si="2"/>
        <v>0.68860070445084864</v>
      </c>
      <c r="I53" s="180">
        <f t="shared" si="3"/>
        <v>0.67561264822134381</v>
      </c>
      <c r="J53" s="272">
        <f t="shared" si="4"/>
        <v>-6.2311144895509374E-3</v>
      </c>
      <c r="K53" s="182">
        <v>350870</v>
      </c>
      <c r="L53" s="179">
        <v>286178</v>
      </c>
      <c r="M53" s="180">
        <f t="shared" si="5"/>
        <v>0.81562402029241599</v>
      </c>
      <c r="N53" s="178">
        <v>365048</v>
      </c>
      <c r="O53" s="179">
        <v>308803</v>
      </c>
      <c r="P53" s="180">
        <f t="shared" si="6"/>
        <v>0.84592437158948963</v>
      </c>
      <c r="Q53" s="180">
        <f t="shared" si="7"/>
        <v>-3.8838728057680072E-2</v>
      </c>
      <c r="R53" s="180">
        <f t="shared" si="8"/>
        <v>-7.3266775258012395E-2</v>
      </c>
      <c r="S53" s="272">
        <f t="shared" si="9"/>
        <v>-3.0300351297073647E-2</v>
      </c>
    </row>
    <row r="54" spans="1:19" ht="16.5" x14ac:dyDescent="0.3">
      <c r="A54" s="177" t="s">
        <v>93</v>
      </c>
      <c r="B54" s="178">
        <v>39428</v>
      </c>
      <c r="C54" s="179">
        <v>32626</v>
      </c>
      <c r="D54" s="180">
        <f t="shared" si="0"/>
        <v>0.82748300700010147</v>
      </c>
      <c r="E54" s="178">
        <v>38786</v>
      </c>
      <c r="F54" s="179">
        <v>33463</v>
      </c>
      <c r="G54" s="180">
        <f t="shared" si="1"/>
        <v>0.86275975867581089</v>
      </c>
      <c r="H54" s="180">
        <f t="shared" si="2"/>
        <v>1.6552364255143504E-2</v>
      </c>
      <c r="I54" s="180">
        <f t="shared" si="3"/>
        <v>-2.5012700594686632E-2</v>
      </c>
      <c r="J54" s="272">
        <f t="shared" si="4"/>
        <v>-3.5276751675709428E-2</v>
      </c>
      <c r="K54" s="182">
        <v>324611</v>
      </c>
      <c r="L54" s="179">
        <v>267119</v>
      </c>
      <c r="M54" s="180">
        <f t="shared" si="5"/>
        <v>0.8228895508778199</v>
      </c>
      <c r="N54" s="178">
        <v>280996</v>
      </c>
      <c r="O54" s="179">
        <v>236910</v>
      </c>
      <c r="P54" s="180">
        <f t="shared" si="6"/>
        <v>0.84310808694785688</v>
      </c>
      <c r="Q54" s="180">
        <f t="shared" si="7"/>
        <v>0.15521573260829347</v>
      </c>
      <c r="R54" s="180">
        <f t="shared" si="8"/>
        <v>0.1275125575112912</v>
      </c>
      <c r="S54" s="272">
        <f t="shared" si="9"/>
        <v>-2.0218536070036985E-2</v>
      </c>
    </row>
    <row r="55" spans="1:19" ht="16.5" x14ac:dyDescent="0.3">
      <c r="A55" s="177" t="s">
        <v>99</v>
      </c>
      <c r="B55" s="178">
        <v>33552</v>
      </c>
      <c r="C55" s="179">
        <v>23794</v>
      </c>
      <c r="D55" s="180">
        <f t="shared" si="0"/>
        <v>0.70916785884597044</v>
      </c>
      <c r="E55" s="178">
        <v>21312</v>
      </c>
      <c r="F55" s="179">
        <v>15368</v>
      </c>
      <c r="G55" s="180">
        <f t="shared" si="1"/>
        <v>0.72109609609609615</v>
      </c>
      <c r="H55" s="180">
        <f t="shared" si="2"/>
        <v>0.57432432432432434</v>
      </c>
      <c r="I55" s="180">
        <f t="shared" si="3"/>
        <v>0.54828214471629355</v>
      </c>
      <c r="J55" s="272">
        <f t="shared" si="4"/>
        <v>-1.1928237250125706E-2</v>
      </c>
      <c r="K55" s="182">
        <v>241851</v>
      </c>
      <c r="L55" s="179">
        <v>146684</v>
      </c>
      <c r="M55" s="180">
        <f t="shared" si="5"/>
        <v>0.60650565844259485</v>
      </c>
      <c r="N55" s="178">
        <v>167184</v>
      </c>
      <c r="O55" s="179">
        <v>118921</v>
      </c>
      <c r="P55" s="180">
        <f t="shared" si="6"/>
        <v>0.71131806871470959</v>
      </c>
      <c r="Q55" s="180">
        <f t="shared" si="7"/>
        <v>0.44661570485213886</v>
      </c>
      <c r="R55" s="180">
        <f t="shared" si="8"/>
        <v>0.23345750540274635</v>
      </c>
      <c r="S55" s="272">
        <f t="shared" si="9"/>
        <v>-0.10481241027211474</v>
      </c>
    </row>
    <row r="56" spans="1:19" ht="16.5" x14ac:dyDescent="0.3">
      <c r="A56" s="177" t="s">
        <v>96</v>
      </c>
      <c r="B56" s="178">
        <v>32387</v>
      </c>
      <c r="C56" s="179">
        <v>26420</v>
      </c>
      <c r="D56" s="180">
        <f t="shared" si="0"/>
        <v>0.8157594096396702</v>
      </c>
      <c r="E56" s="178">
        <v>33890</v>
      </c>
      <c r="F56" s="179">
        <v>28037</v>
      </c>
      <c r="G56" s="180">
        <f t="shared" si="1"/>
        <v>0.82729418707583358</v>
      </c>
      <c r="H56" s="180">
        <f t="shared" si="2"/>
        <v>-4.43493655945707E-2</v>
      </c>
      <c r="I56" s="180">
        <f t="shared" si="3"/>
        <v>-5.7673788208438825E-2</v>
      </c>
      <c r="J56" s="272">
        <f t="shared" si="4"/>
        <v>-1.1534777436163379E-2</v>
      </c>
      <c r="K56" s="182">
        <v>262851</v>
      </c>
      <c r="L56" s="179">
        <v>220847</v>
      </c>
      <c r="M56" s="180">
        <f t="shared" si="5"/>
        <v>0.84019843942005168</v>
      </c>
      <c r="N56" s="178">
        <v>255156</v>
      </c>
      <c r="O56" s="179">
        <v>221230</v>
      </c>
      <c r="P56" s="180">
        <f t="shared" si="6"/>
        <v>0.86703820407907317</v>
      </c>
      <c r="Q56" s="180">
        <f t="shared" si="7"/>
        <v>3.0158020975403321E-2</v>
      </c>
      <c r="R56" s="180">
        <f t="shared" si="8"/>
        <v>-1.731229941689616E-3</v>
      </c>
      <c r="S56" s="272">
        <f t="shared" si="9"/>
        <v>-2.6839764659021492E-2</v>
      </c>
    </row>
    <row r="57" spans="1:19" ht="16.5" x14ac:dyDescent="0.3">
      <c r="A57" s="177" t="s">
        <v>98</v>
      </c>
      <c r="B57" s="178">
        <v>20756</v>
      </c>
      <c r="C57" s="179">
        <v>14690</v>
      </c>
      <c r="D57" s="180">
        <f t="shared" si="0"/>
        <v>0.70774715744844863</v>
      </c>
      <c r="E57" s="178">
        <v>16200</v>
      </c>
      <c r="F57" s="179">
        <v>11804</v>
      </c>
      <c r="G57" s="180">
        <f t="shared" si="1"/>
        <v>0.72864197530864194</v>
      </c>
      <c r="H57" s="180">
        <f t="shared" si="2"/>
        <v>0.28123456790123447</v>
      </c>
      <c r="I57" s="180">
        <f t="shared" si="3"/>
        <v>0.24449339207048459</v>
      </c>
      <c r="J57" s="272">
        <f t="shared" si="4"/>
        <v>-2.0894817860193315E-2</v>
      </c>
      <c r="K57" s="182">
        <v>165712</v>
      </c>
      <c r="L57" s="179">
        <v>110673</v>
      </c>
      <c r="M57" s="180">
        <f t="shared" si="5"/>
        <v>0.6678635222554794</v>
      </c>
      <c r="N57" s="178">
        <v>113580</v>
      </c>
      <c r="O57" s="179">
        <v>77865</v>
      </c>
      <c r="P57" s="180">
        <f t="shared" si="6"/>
        <v>0.68555203380876917</v>
      </c>
      <c r="Q57" s="180">
        <f t="shared" si="7"/>
        <v>0.45898925867230145</v>
      </c>
      <c r="R57" s="180">
        <f t="shared" si="8"/>
        <v>0.42134463494509733</v>
      </c>
      <c r="S57" s="272">
        <f t="shared" si="9"/>
        <v>-1.7688511553289765E-2</v>
      </c>
    </row>
    <row r="58" spans="1:19" ht="16.5" x14ac:dyDescent="0.3">
      <c r="A58" s="177" t="s">
        <v>82</v>
      </c>
      <c r="B58" s="178">
        <v>13702</v>
      </c>
      <c r="C58" s="179">
        <v>11573</v>
      </c>
      <c r="D58" s="180">
        <f t="shared" si="0"/>
        <v>0.84462122317909794</v>
      </c>
      <c r="E58" s="178">
        <v>18356</v>
      </c>
      <c r="F58" s="179">
        <v>14889</v>
      </c>
      <c r="G58" s="180">
        <f t="shared" si="1"/>
        <v>0.8111244279799521</v>
      </c>
      <c r="H58" s="180">
        <f t="shared" si="2"/>
        <v>-0.2535410764872521</v>
      </c>
      <c r="I58" s="180">
        <f t="shared" si="3"/>
        <v>-0.22271475586003087</v>
      </c>
      <c r="J58" s="272">
        <f t="shared" si="4"/>
        <v>3.3496795199145835E-2</v>
      </c>
      <c r="K58" s="182">
        <v>107185</v>
      </c>
      <c r="L58" s="179">
        <v>92480</v>
      </c>
      <c r="M58" s="180">
        <f t="shared" si="5"/>
        <v>0.86280729579698656</v>
      </c>
      <c r="N58" s="178">
        <v>183020</v>
      </c>
      <c r="O58" s="179">
        <v>148963</v>
      </c>
      <c r="P58" s="180">
        <f t="shared" si="6"/>
        <v>0.81391651185662772</v>
      </c>
      <c r="Q58" s="180">
        <f t="shared" si="7"/>
        <v>-0.41435362255491204</v>
      </c>
      <c r="R58" s="180">
        <f t="shared" si="8"/>
        <v>-0.37917469438719686</v>
      </c>
      <c r="S58" s="272">
        <f t="shared" si="9"/>
        <v>4.889078394035884E-2</v>
      </c>
    </row>
    <row r="59" spans="1:19" ht="16.5" x14ac:dyDescent="0.3">
      <c r="A59" s="177" t="s">
        <v>85</v>
      </c>
      <c r="B59" s="178">
        <v>11040</v>
      </c>
      <c r="C59" s="179">
        <v>8984</v>
      </c>
      <c r="D59" s="180">
        <f t="shared" si="0"/>
        <v>0.81376811594202902</v>
      </c>
      <c r="E59" s="178">
        <v>10508</v>
      </c>
      <c r="F59" s="179">
        <v>8065</v>
      </c>
      <c r="G59" s="180">
        <f t="shared" si="1"/>
        <v>0.7675104682146936</v>
      </c>
      <c r="H59" s="180">
        <f t="shared" si="2"/>
        <v>5.0628092881614073E-2</v>
      </c>
      <c r="I59" s="180">
        <f t="shared" si="3"/>
        <v>0.11394916305021696</v>
      </c>
      <c r="J59" s="272">
        <f t="shared" si="4"/>
        <v>4.6257647727335427E-2</v>
      </c>
      <c r="K59" s="182">
        <v>73780</v>
      </c>
      <c r="L59" s="179">
        <v>57248</v>
      </c>
      <c r="M59" s="180">
        <f t="shared" si="5"/>
        <v>0.77592843589048521</v>
      </c>
      <c r="N59" s="178">
        <v>71568</v>
      </c>
      <c r="O59" s="179">
        <v>54482</v>
      </c>
      <c r="P59" s="180">
        <f t="shared" si="6"/>
        <v>0.76126201654370673</v>
      </c>
      <c r="Q59" s="180">
        <f t="shared" si="7"/>
        <v>3.090766823161184E-2</v>
      </c>
      <c r="R59" s="180">
        <f t="shared" si="8"/>
        <v>5.07690613413605E-2</v>
      </c>
      <c r="S59" s="272">
        <f t="shared" si="9"/>
        <v>1.4666419346778481E-2</v>
      </c>
    </row>
    <row r="60" spans="1:19" ht="16.5" x14ac:dyDescent="0.3">
      <c r="A60" s="177" t="s">
        <v>110</v>
      </c>
      <c r="B60" s="178">
        <v>8168</v>
      </c>
      <c r="C60" s="179">
        <v>4927</v>
      </c>
      <c r="D60" s="180">
        <f t="shared" si="0"/>
        <v>0.60320763956904999</v>
      </c>
      <c r="E60" s="178">
        <v>0</v>
      </c>
      <c r="F60" s="179">
        <v>0</v>
      </c>
      <c r="G60" s="180" t="str">
        <f t="shared" si="1"/>
        <v/>
      </c>
      <c r="H60" s="180" t="str">
        <f t="shared" si="2"/>
        <v/>
      </c>
      <c r="I60" s="180" t="str">
        <f t="shared" si="3"/>
        <v/>
      </c>
      <c r="J60" s="272" t="str">
        <f t="shared" si="4"/>
        <v/>
      </c>
      <c r="K60" s="182">
        <v>45184</v>
      </c>
      <c r="L60" s="179">
        <v>27829</v>
      </c>
      <c r="M60" s="180">
        <f t="shared" si="5"/>
        <v>0.61590385977337114</v>
      </c>
      <c r="N60" s="178">
        <v>0</v>
      </c>
      <c r="O60" s="179">
        <v>0</v>
      </c>
      <c r="P60" s="180" t="str">
        <f t="shared" si="6"/>
        <v/>
      </c>
      <c r="Q60" s="180" t="str">
        <f t="shared" si="7"/>
        <v/>
      </c>
      <c r="R60" s="180" t="str">
        <f t="shared" si="8"/>
        <v/>
      </c>
      <c r="S60" s="272" t="str">
        <f t="shared" si="9"/>
        <v/>
      </c>
    </row>
    <row r="61" spans="1:19" ht="16.5" x14ac:dyDescent="0.3">
      <c r="A61" s="177" t="s">
        <v>108</v>
      </c>
      <c r="B61" s="178">
        <v>7936</v>
      </c>
      <c r="C61" s="179">
        <v>6373</v>
      </c>
      <c r="D61" s="180">
        <f t="shared" si="0"/>
        <v>0.80304939516129037</v>
      </c>
      <c r="E61" s="178">
        <v>9444</v>
      </c>
      <c r="F61" s="179">
        <v>5799</v>
      </c>
      <c r="G61" s="180">
        <f t="shared" si="1"/>
        <v>0.61404066073697583</v>
      </c>
      <c r="H61" s="180">
        <f t="shared" si="2"/>
        <v>-0.1596781024989411</v>
      </c>
      <c r="I61" s="180">
        <f t="shared" si="3"/>
        <v>9.8982583204000774E-2</v>
      </c>
      <c r="J61" s="272">
        <f t="shared" si="4"/>
        <v>0.18900873442431454</v>
      </c>
      <c r="K61" s="182">
        <v>84668</v>
      </c>
      <c r="L61" s="179">
        <v>53648</v>
      </c>
      <c r="M61" s="180">
        <f t="shared" si="5"/>
        <v>0.63362781688477343</v>
      </c>
      <c r="N61" s="178">
        <v>87876</v>
      </c>
      <c r="O61" s="179">
        <v>64010</v>
      </c>
      <c r="P61" s="180">
        <f t="shared" si="6"/>
        <v>0.72841276343939187</v>
      </c>
      <c r="Q61" s="180">
        <f t="shared" si="7"/>
        <v>-3.6505985707132815E-2</v>
      </c>
      <c r="R61" s="180">
        <f t="shared" si="8"/>
        <v>-0.16188095610060926</v>
      </c>
      <c r="S61" s="272">
        <f t="shared" si="9"/>
        <v>-9.4784946554618443E-2</v>
      </c>
    </row>
    <row r="62" spans="1:19" ht="16.5" x14ac:dyDescent="0.3">
      <c r="A62" s="177" t="s">
        <v>107</v>
      </c>
      <c r="B62" s="178">
        <v>2704</v>
      </c>
      <c r="C62" s="179">
        <v>2038</v>
      </c>
      <c r="D62" s="180">
        <f t="shared" si="0"/>
        <v>0.75369822485207105</v>
      </c>
      <c r="E62" s="178">
        <v>13564</v>
      </c>
      <c r="F62" s="179">
        <v>10504</v>
      </c>
      <c r="G62" s="180">
        <f t="shared" si="1"/>
        <v>0.77440283102329699</v>
      </c>
      <c r="H62" s="180">
        <f t="shared" si="2"/>
        <v>-0.80064877617222052</v>
      </c>
      <c r="I62" s="180">
        <f t="shared" si="3"/>
        <v>-0.80597867479055596</v>
      </c>
      <c r="J62" s="272">
        <f t="shared" si="4"/>
        <v>-2.0704606171225937E-2</v>
      </c>
      <c r="K62" s="182">
        <v>32802</v>
      </c>
      <c r="L62" s="179">
        <v>24520</v>
      </c>
      <c r="M62" s="180">
        <f t="shared" si="5"/>
        <v>0.74751539540271938</v>
      </c>
      <c r="N62" s="178">
        <v>66614</v>
      </c>
      <c r="O62" s="179">
        <v>41654</v>
      </c>
      <c r="P62" s="180">
        <f t="shared" si="6"/>
        <v>0.62530399015222027</v>
      </c>
      <c r="Q62" s="180">
        <f t="shared" si="7"/>
        <v>-0.50758098898129522</v>
      </c>
      <c r="R62" s="180">
        <f t="shared" si="8"/>
        <v>-0.41134104767849422</v>
      </c>
      <c r="S62" s="272">
        <f t="shared" si="9"/>
        <v>0.12221140525049912</v>
      </c>
    </row>
    <row r="63" spans="1:19" ht="16.5" x14ac:dyDescent="0.3">
      <c r="A63" s="177" t="s">
        <v>111</v>
      </c>
      <c r="B63" s="178">
        <v>1368</v>
      </c>
      <c r="C63" s="179">
        <v>522</v>
      </c>
      <c r="D63" s="180">
        <f t="shared" si="0"/>
        <v>0.38157894736842107</v>
      </c>
      <c r="E63" s="178">
        <v>0</v>
      </c>
      <c r="F63" s="179">
        <v>0</v>
      </c>
      <c r="G63" s="180" t="str">
        <f t="shared" si="1"/>
        <v/>
      </c>
      <c r="H63" s="180" t="str">
        <f t="shared" si="2"/>
        <v/>
      </c>
      <c r="I63" s="180" t="str">
        <f t="shared" si="3"/>
        <v/>
      </c>
      <c r="J63" s="272" t="str">
        <f t="shared" si="4"/>
        <v/>
      </c>
      <c r="K63" s="182">
        <v>11400</v>
      </c>
      <c r="L63" s="179">
        <v>2168</v>
      </c>
      <c r="M63" s="180">
        <f t="shared" si="5"/>
        <v>0.19017543859649122</v>
      </c>
      <c r="N63" s="178">
        <v>0</v>
      </c>
      <c r="O63" s="179">
        <v>0</v>
      </c>
      <c r="P63" s="180" t="str">
        <f t="shared" si="6"/>
        <v/>
      </c>
      <c r="Q63" s="180" t="str">
        <f t="shared" si="7"/>
        <v/>
      </c>
      <c r="R63" s="180" t="str">
        <f t="shared" si="8"/>
        <v/>
      </c>
      <c r="S63" s="272" t="str">
        <f t="shared" si="9"/>
        <v/>
      </c>
    </row>
    <row r="64" spans="1:19" ht="16.5" x14ac:dyDescent="0.3">
      <c r="A64" s="177" t="s">
        <v>473</v>
      </c>
      <c r="B64" s="178">
        <v>0</v>
      </c>
      <c r="C64" s="179">
        <v>0</v>
      </c>
      <c r="D64" s="180" t="str">
        <f t="shared" si="0"/>
        <v/>
      </c>
      <c r="E64" s="178">
        <v>0</v>
      </c>
      <c r="F64" s="179">
        <v>0</v>
      </c>
      <c r="G64" s="180" t="str">
        <f t="shared" si="1"/>
        <v/>
      </c>
      <c r="H64" s="180" t="str">
        <f t="shared" si="2"/>
        <v/>
      </c>
      <c r="I64" s="180" t="str">
        <f t="shared" si="3"/>
        <v/>
      </c>
      <c r="J64" s="272" t="str">
        <f t="shared" si="4"/>
        <v/>
      </c>
      <c r="K64" s="182">
        <v>256</v>
      </c>
      <c r="L64" s="179">
        <v>123</v>
      </c>
      <c r="M64" s="180">
        <f t="shared" si="5"/>
        <v>0.48046875</v>
      </c>
      <c r="N64" s="178">
        <v>0</v>
      </c>
      <c r="O64" s="179">
        <v>0</v>
      </c>
      <c r="P64" s="180" t="str">
        <f t="shared" si="6"/>
        <v/>
      </c>
      <c r="Q64" s="180" t="str">
        <f t="shared" si="7"/>
        <v/>
      </c>
      <c r="R64" s="180" t="str">
        <f t="shared" si="8"/>
        <v/>
      </c>
      <c r="S64" s="272" t="str">
        <f t="shared" si="9"/>
        <v/>
      </c>
    </row>
    <row r="65" spans="1:19" ht="16.5" x14ac:dyDescent="0.3">
      <c r="A65" s="177" t="s">
        <v>452</v>
      </c>
      <c r="B65" s="178">
        <v>0</v>
      </c>
      <c r="C65" s="179">
        <v>0</v>
      </c>
      <c r="D65" s="180" t="str">
        <f t="shared" si="0"/>
        <v/>
      </c>
      <c r="E65" s="178">
        <v>0</v>
      </c>
      <c r="F65" s="179">
        <v>0</v>
      </c>
      <c r="G65" s="180" t="str">
        <f t="shared" si="1"/>
        <v/>
      </c>
      <c r="H65" s="180" t="str">
        <f t="shared" si="2"/>
        <v/>
      </c>
      <c r="I65" s="180" t="str">
        <f t="shared" si="3"/>
        <v/>
      </c>
      <c r="J65" s="272" t="str">
        <f t="shared" si="4"/>
        <v/>
      </c>
      <c r="K65" s="182">
        <v>0</v>
      </c>
      <c r="L65" s="179">
        <v>0</v>
      </c>
      <c r="M65" s="180" t="str">
        <f t="shared" si="5"/>
        <v/>
      </c>
      <c r="N65" s="178">
        <v>236</v>
      </c>
      <c r="O65" s="179">
        <v>107</v>
      </c>
      <c r="P65" s="180">
        <f t="shared" si="6"/>
        <v>0.45338983050847459</v>
      </c>
      <c r="Q65" s="180">
        <f t="shared" si="7"/>
        <v>-1</v>
      </c>
      <c r="R65" s="180">
        <f t="shared" si="8"/>
        <v>-1</v>
      </c>
      <c r="S65" s="272" t="str">
        <f t="shared" si="9"/>
        <v/>
      </c>
    </row>
    <row r="66" spans="1:19" ht="16.5" x14ac:dyDescent="0.3">
      <c r="A66" s="177" t="s">
        <v>97</v>
      </c>
      <c r="B66" s="178">
        <v>0</v>
      </c>
      <c r="C66" s="179">
        <v>0</v>
      </c>
      <c r="D66" s="180" t="str">
        <f t="shared" si="0"/>
        <v/>
      </c>
      <c r="E66" s="178">
        <v>0</v>
      </c>
      <c r="F66" s="179">
        <v>0</v>
      </c>
      <c r="G66" s="180" t="str">
        <f t="shared" si="1"/>
        <v/>
      </c>
      <c r="H66" s="180" t="str">
        <f t="shared" si="2"/>
        <v/>
      </c>
      <c r="I66" s="180" t="str">
        <f t="shared" si="3"/>
        <v/>
      </c>
      <c r="J66" s="272" t="str">
        <f t="shared" si="4"/>
        <v/>
      </c>
      <c r="K66" s="182">
        <v>0</v>
      </c>
      <c r="L66" s="179">
        <v>0</v>
      </c>
      <c r="M66" s="180" t="str">
        <f t="shared" si="5"/>
        <v/>
      </c>
      <c r="N66" s="178">
        <v>54480</v>
      </c>
      <c r="O66" s="179">
        <v>47573</v>
      </c>
      <c r="P66" s="180">
        <f t="shared" si="6"/>
        <v>0.87321953010278996</v>
      </c>
      <c r="Q66" s="180">
        <f t="shared" si="7"/>
        <v>-1</v>
      </c>
      <c r="R66" s="180">
        <f t="shared" si="8"/>
        <v>-1</v>
      </c>
      <c r="S66" s="272" t="str">
        <f t="shared" si="9"/>
        <v/>
      </c>
    </row>
    <row r="67" spans="1:19" ht="16.5" x14ac:dyDescent="0.3">
      <c r="A67" s="177" t="s">
        <v>466</v>
      </c>
      <c r="B67" s="178">
        <v>0</v>
      </c>
      <c r="C67" s="179">
        <v>0</v>
      </c>
      <c r="D67" s="180" t="str">
        <f t="shared" si="0"/>
        <v/>
      </c>
      <c r="E67" s="178">
        <v>0</v>
      </c>
      <c r="F67" s="179">
        <v>0</v>
      </c>
      <c r="G67" s="180" t="str">
        <f t="shared" si="1"/>
        <v/>
      </c>
      <c r="H67" s="180" t="str">
        <f t="shared" si="2"/>
        <v/>
      </c>
      <c r="I67" s="180" t="str">
        <f t="shared" si="3"/>
        <v/>
      </c>
      <c r="J67" s="272" t="str">
        <f t="shared" si="4"/>
        <v/>
      </c>
      <c r="K67" s="182">
        <v>0</v>
      </c>
      <c r="L67" s="179">
        <v>0</v>
      </c>
      <c r="M67" s="180" t="str">
        <f t="shared" si="5"/>
        <v/>
      </c>
      <c r="N67" s="178">
        <v>2280</v>
      </c>
      <c r="O67" s="179">
        <v>794</v>
      </c>
      <c r="P67" s="180">
        <f t="shared" si="6"/>
        <v>0.34824561403508769</v>
      </c>
      <c r="Q67" s="180">
        <f t="shared" si="7"/>
        <v>-1</v>
      </c>
      <c r="R67" s="180">
        <f t="shared" si="8"/>
        <v>-1</v>
      </c>
      <c r="S67" s="272" t="str">
        <f t="shared" si="9"/>
        <v/>
      </c>
    </row>
    <row r="68" spans="1:19" ht="16.5" x14ac:dyDescent="0.3">
      <c r="A68" s="177" t="s">
        <v>367</v>
      </c>
      <c r="B68" s="178">
        <v>0</v>
      </c>
      <c r="C68" s="179">
        <v>0</v>
      </c>
      <c r="D68" s="180" t="str">
        <f t="shared" si="0"/>
        <v/>
      </c>
      <c r="E68" s="178">
        <v>2800</v>
      </c>
      <c r="F68" s="179">
        <v>2232</v>
      </c>
      <c r="G68" s="180">
        <f t="shared" si="1"/>
        <v>0.79714285714285715</v>
      </c>
      <c r="H68" s="180">
        <f t="shared" si="2"/>
        <v>-1</v>
      </c>
      <c r="I68" s="180">
        <f t="shared" si="3"/>
        <v>-1</v>
      </c>
      <c r="J68" s="272" t="str">
        <f t="shared" si="4"/>
        <v/>
      </c>
      <c r="K68" s="182">
        <v>3036</v>
      </c>
      <c r="L68" s="179">
        <v>2020</v>
      </c>
      <c r="M68" s="180">
        <f t="shared" si="5"/>
        <v>0.66534914361001318</v>
      </c>
      <c r="N68" s="178">
        <v>2800</v>
      </c>
      <c r="O68" s="179">
        <v>2232</v>
      </c>
      <c r="P68" s="180">
        <f t="shared" si="6"/>
        <v>0.79714285714285715</v>
      </c>
      <c r="Q68" s="180">
        <f t="shared" si="7"/>
        <v>8.4285714285714297E-2</v>
      </c>
      <c r="R68" s="180">
        <f t="shared" si="8"/>
        <v>-9.4982078853046548E-2</v>
      </c>
      <c r="S68" s="272">
        <f t="shared" si="9"/>
        <v>-0.13179371353284397</v>
      </c>
    </row>
    <row r="69" spans="1:19" ht="16.5" x14ac:dyDescent="0.3">
      <c r="A69" s="177" t="s">
        <v>454</v>
      </c>
      <c r="B69" s="178">
        <v>0</v>
      </c>
      <c r="C69" s="179">
        <v>0</v>
      </c>
      <c r="D69" s="180" t="str">
        <f t="shared" si="0"/>
        <v/>
      </c>
      <c r="E69" s="178">
        <v>0</v>
      </c>
      <c r="F69" s="179">
        <v>0</v>
      </c>
      <c r="G69" s="180" t="str">
        <f t="shared" si="1"/>
        <v/>
      </c>
      <c r="H69" s="180" t="str">
        <f t="shared" si="2"/>
        <v/>
      </c>
      <c r="I69" s="180" t="str">
        <f t="shared" si="3"/>
        <v/>
      </c>
      <c r="J69" s="272" t="str">
        <f t="shared" si="4"/>
        <v/>
      </c>
      <c r="K69" s="182">
        <v>3272</v>
      </c>
      <c r="L69" s="179">
        <v>2391</v>
      </c>
      <c r="M69" s="180">
        <f t="shared" si="5"/>
        <v>0.73074572127139359</v>
      </c>
      <c r="N69" s="178">
        <v>120</v>
      </c>
      <c r="O69" s="179">
        <v>54</v>
      </c>
      <c r="P69" s="180">
        <f t="shared" si="6"/>
        <v>0.45</v>
      </c>
      <c r="Q69" s="180">
        <f t="shared" si="7"/>
        <v>26.266666666666666</v>
      </c>
      <c r="R69" s="180">
        <f t="shared" si="8"/>
        <v>43.277777777777779</v>
      </c>
      <c r="S69" s="272">
        <f t="shared" si="9"/>
        <v>0.28074572127139358</v>
      </c>
    </row>
    <row r="70" spans="1:19" ht="16.5" x14ac:dyDescent="0.3">
      <c r="A70" s="177" t="s">
        <v>462</v>
      </c>
      <c r="B70" s="178">
        <v>0</v>
      </c>
      <c r="C70" s="179">
        <v>0</v>
      </c>
      <c r="D70" s="180" t="str">
        <f t="shared" si="0"/>
        <v/>
      </c>
      <c r="E70" s="178">
        <v>0</v>
      </c>
      <c r="F70" s="179">
        <v>0</v>
      </c>
      <c r="G70" s="180" t="str">
        <f t="shared" si="1"/>
        <v/>
      </c>
      <c r="H70" s="180" t="str">
        <f t="shared" si="2"/>
        <v/>
      </c>
      <c r="I70" s="180" t="str">
        <f t="shared" si="3"/>
        <v/>
      </c>
      <c r="J70" s="272" t="str">
        <f t="shared" si="4"/>
        <v/>
      </c>
      <c r="K70" s="182">
        <v>120</v>
      </c>
      <c r="L70" s="179">
        <v>104</v>
      </c>
      <c r="M70" s="180">
        <f t="shared" si="5"/>
        <v>0.8666666666666667</v>
      </c>
      <c r="N70" s="178">
        <v>720</v>
      </c>
      <c r="O70" s="179">
        <v>509</v>
      </c>
      <c r="P70" s="180">
        <f t="shared" si="6"/>
        <v>0.70694444444444449</v>
      </c>
      <c r="Q70" s="180">
        <f t="shared" si="7"/>
        <v>-0.83333333333333337</v>
      </c>
      <c r="R70" s="180">
        <f t="shared" si="8"/>
        <v>-0.79567779960707274</v>
      </c>
      <c r="S70" s="272">
        <f t="shared" si="9"/>
        <v>0.15972222222222221</v>
      </c>
    </row>
    <row r="71" spans="1:19" ht="16.5" x14ac:dyDescent="0.3">
      <c r="A71" s="177" t="s">
        <v>453</v>
      </c>
      <c r="B71" s="178">
        <v>0</v>
      </c>
      <c r="C71" s="179">
        <v>0</v>
      </c>
      <c r="D71" s="180" t="str">
        <f t="shared" si="0"/>
        <v/>
      </c>
      <c r="E71" s="178">
        <v>0</v>
      </c>
      <c r="F71" s="179">
        <v>0</v>
      </c>
      <c r="G71" s="180" t="str">
        <f t="shared" si="1"/>
        <v/>
      </c>
      <c r="H71" s="180" t="str">
        <f t="shared" si="2"/>
        <v/>
      </c>
      <c r="I71" s="180" t="str">
        <f t="shared" si="3"/>
        <v/>
      </c>
      <c r="J71" s="272" t="str">
        <f t="shared" si="4"/>
        <v/>
      </c>
      <c r="K71" s="182">
        <v>360</v>
      </c>
      <c r="L71" s="179">
        <v>260</v>
      </c>
      <c r="M71" s="180">
        <f t="shared" si="5"/>
        <v>0.72222222222222221</v>
      </c>
      <c r="N71" s="178">
        <v>852</v>
      </c>
      <c r="O71" s="179">
        <v>571</v>
      </c>
      <c r="P71" s="180">
        <f t="shared" si="6"/>
        <v>0.67018779342723001</v>
      </c>
      <c r="Q71" s="180">
        <f t="shared" si="7"/>
        <v>-0.57746478873239437</v>
      </c>
      <c r="R71" s="180">
        <f t="shared" si="8"/>
        <v>-0.54465849387040288</v>
      </c>
      <c r="S71" s="272">
        <f t="shared" si="9"/>
        <v>5.2034428794992205E-2</v>
      </c>
    </row>
    <row r="72" spans="1:19" ht="16.5" x14ac:dyDescent="0.3">
      <c r="A72" s="177" t="s">
        <v>459</v>
      </c>
      <c r="B72" s="178">
        <v>0</v>
      </c>
      <c r="C72" s="179">
        <v>0</v>
      </c>
      <c r="D72" s="180" t="str">
        <f t="shared" si="0"/>
        <v/>
      </c>
      <c r="E72" s="178">
        <v>0</v>
      </c>
      <c r="F72" s="179">
        <v>0</v>
      </c>
      <c r="G72" s="180" t="str">
        <f t="shared" si="1"/>
        <v/>
      </c>
      <c r="H72" s="180" t="str">
        <f t="shared" si="2"/>
        <v/>
      </c>
      <c r="I72" s="180" t="str">
        <f t="shared" si="3"/>
        <v/>
      </c>
      <c r="J72" s="272" t="str">
        <f t="shared" si="4"/>
        <v/>
      </c>
      <c r="K72" s="182">
        <v>0</v>
      </c>
      <c r="L72" s="179">
        <v>0</v>
      </c>
      <c r="M72" s="180" t="str">
        <f t="shared" si="5"/>
        <v/>
      </c>
      <c r="N72" s="178">
        <v>285</v>
      </c>
      <c r="O72" s="179">
        <v>121</v>
      </c>
      <c r="P72" s="180">
        <f t="shared" si="6"/>
        <v>0.42456140350877192</v>
      </c>
      <c r="Q72" s="180">
        <f t="shared" si="7"/>
        <v>-1</v>
      </c>
      <c r="R72" s="180">
        <f t="shared" si="8"/>
        <v>-1</v>
      </c>
      <c r="S72" s="272" t="str">
        <f t="shared" si="9"/>
        <v/>
      </c>
    </row>
    <row r="73" spans="1:19" ht="16.5" x14ac:dyDescent="0.3">
      <c r="A73" s="177" t="s">
        <v>457</v>
      </c>
      <c r="B73" s="178">
        <v>0</v>
      </c>
      <c r="C73" s="179">
        <v>0</v>
      </c>
      <c r="D73" s="180" t="str">
        <f t="shared" ref="D73:D109" si="10">IFERROR(C73/B73,"")</f>
        <v/>
      </c>
      <c r="E73" s="178">
        <v>0</v>
      </c>
      <c r="F73" s="179">
        <v>0</v>
      </c>
      <c r="G73" s="180" t="str">
        <f t="shared" ref="G73:G109" si="11">IFERROR(F73/E73,"")</f>
        <v/>
      </c>
      <c r="H73" s="180" t="str">
        <f t="shared" ref="H73:I109" si="12">IFERROR(B73/E73-1,"")</f>
        <v/>
      </c>
      <c r="I73" s="180" t="str">
        <f t="shared" si="12"/>
        <v/>
      </c>
      <c r="J73" s="272" t="str">
        <f t="shared" ref="J73:J109" si="13">IFERROR(D73-G73,"")</f>
        <v/>
      </c>
      <c r="K73" s="182">
        <v>0</v>
      </c>
      <c r="L73" s="179">
        <v>0</v>
      </c>
      <c r="M73" s="180" t="str">
        <f t="shared" ref="M73:M109" si="14">IFERROR(L73/K73,"")</f>
        <v/>
      </c>
      <c r="N73" s="178">
        <v>1032</v>
      </c>
      <c r="O73" s="179">
        <v>600</v>
      </c>
      <c r="P73" s="180">
        <f t="shared" ref="P73:P109" si="15">IFERROR(O73/N73,"")</f>
        <v>0.58139534883720934</v>
      </c>
      <c r="Q73" s="180">
        <f t="shared" ref="Q73:R109" si="16">IFERROR(K73/N73-1,"")</f>
        <v>-1</v>
      </c>
      <c r="R73" s="180">
        <f t="shared" si="16"/>
        <v>-1</v>
      </c>
      <c r="S73" s="272" t="str">
        <f t="shared" ref="S73:S109" si="17">IFERROR(M73-P73,"")</f>
        <v/>
      </c>
    </row>
    <row r="74" spans="1:19" ht="16.5" x14ac:dyDescent="0.3">
      <c r="A74" s="177" t="s">
        <v>366</v>
      </c>
      <c r="B74" s="178">
        <v>0</v>
      </c>
      <c r="C74" s="179">
        <v>0</v>
      </c>
      <c r="D74" s="180" t="str">
        <f t="shared" si="10"/>
        <v/>
      </c>
      <c r="E74" s="178">
        <v>26890</v>
      </c>
      <c r="F74" s="179">
        <v>18549</v>
      </c>
      <c r="G74" s="180">
        <f t="shared" si="11"/>
        <v>0.689810338415768</v>
      </c>
      <c r="H74" s="180">
        <f t="shared" si="12"/>
        <v>-1</v>
      </c>
      <c r="I74" s="180">
        <f t="shared" si="12"/>
        <v>-1</v>
      </c>
      <c r="J74" s="272" t="str">
        <f t="shared" si="13"/>
        <v/>
      </c>
      <c r="K74" s="182">
        <v>35609</v>
      </c>
      <c r="L74" s="179">
        <v>26070</v>
      </c>
      <c r="M74" s="180">
        <f t="shared" si="14"/>
        <v>0.73211828470330531</v>
      </c>
      <c r="N74" s="178">
        <v>64090</v>
      </c>
      <c r="O74" s="179">
        <v>45111</v>
      </c>
      <c r="P74" s="180">
        <f t="shared" si="15"/>
        <v>0.703869558433453</v>
      </c>
      <c r="Q74" s="180">
        <f t="shared" si="16"/>
        <v>-0.44439070057731311</v>
      </c>
      <c r="R74" s="180">
        <f t="shared" si="16"/>
        <v>-0.42209217264081933</v>
      </c>
      <c r="S74" s="272">
        <f t="shared" si="17"/>
        <v>2.8248726269852309E-2</v>
      </c>
    </row>
    <row r="75" spans="1:19" ht="16.5" x14ac:dyDescent="0.3">
      <c r="A75" s="177" t="s">
        <v>474</v>
      </c>
      <c r="B75" s="178">
        <v>0</v>
      </c>
      <c r="C75" s="179">
        <v>0</v>
      </c>
      <c r="D75" s="180" t="str">
        <f t="shared" si="10"/>
        <v/>
      </c>
      <c r="E75" s="178">
        <v>0</v>
      </c>
      <c r="F75" s="179">
        <v>0</v>
      </c>
      <c r="G75" s="180" t="str">
        <f t="shared" si="11"/>
        <v/>
      </c>
      <c r="H75" s="180" t="str">
        <f t="shared" si="12"/>
        <v/>
      </c>
      <c r="I75" s="180" t="str">
        <f t="shared" si="12"/>
        <v/>
      </c>
      <c r="J75" s="272" t="str">
        <f t="shared" si="13"/>
        <v/>
      </c>
      <c r="K75" s="182">
        <v>80</v>
      </c>
      <c r="L75" s="179">
        <v>79</v>
      </c>
      <c r="M75" s="180">
        <f t="shared" si="14"/>
        <v>0.98750000000000004</v>
      </c>
      <c r="N75" s="178">
        <v>0</v>
      </c>
      <c r="O75" s="179">
        <v>0</v>
      </c>
      <c r="P75" s="180" t="str">
        <f t="shared" si="15"/>
        <v/>
      </c>
      <c r="Q75" s="180" t="str">
        <f t="shared" si="16"/>
        <v/>
      </c>
      <c r="R75" s="180" t="str">
        <f t="shared" si="16"/>
        <v/>
      </c>
      <c r="S75" s="272" t="str">
        <f t="shared" si="17"/>
        <v/>
      </c>
    </row>
    <row r="76" spans="1:19" ht="16.5" x14ac:dyDescent="0.3">
      <c r="A76" s="177" t="s">
        <v>456</v>
      </c>
      <c r="B76" s="178">
        <v>0</v>
      </c>
      <c r="C76" s="179">
        <v>0</v>
      </c>
      <c r="D76" s="180" t="str">
        <f t="shared" si="10"/>
        <v/>
      </c>
      <c r="E76" s="178">
        <v>0</v>
      </c>
      <c r="F76" s="179">
        <v>0</v>
      </c>
      <c r="G76" s="180" t="str">
        <f t="shared" si="11"/>
        <v/>
      </c>
      <c r="H76" s="180" t="str">
        <f t="shared" si="12"/>
        <v/>
      </c>
      <c r="I76" s="180" t="str">
        <f t="shared" si="12"/>
        <v/>
      </c>
      <c r="J76" s="272" t="str">
        <f t="shared" si="13"/>
        <v/>
      </c>
      <c r="K76" s="182">
        <v>0</v>
      </c>
      <c r="L76" s="179">
        <v>0</v>
      </c>
      <c r="M76" s="180" t="str">
        <f t="shared" si="14"/>
        <v/>
      </c>
      <c r="N76" s="178">
        <v>100</v>
      </c>
      <c r="O76" s="179">
        <v>60</v>
      </c>
      <c r="P76" s="180">
        <f t="shared" si="15"/>
        <v>0.6</v>
      </c>
      <c r="Q76" s="180">
        <f t="shared" si="16"/>
        <v>-1</v>
      </c>
      <c r="R76" s="180">
        <f t="shared" si="16"/>
        <v>-1</v>
      </c>
      <c r="S76" s="272" t="str">
        <f t="shared" si="17"/>
        <v/>
      </c>
    </row>
    <row r="77" spans="1:19" ht="16.5" x14ac:dyDescent="0.3">
      <c r="A77" s="177" t="s">
        <v>475</v>
      </c>
      <c r="B77" s="178">
        <v>0</v>
      </c>
      <c r="C77" s="179">
        <v>0</v>
      </c>
      <c r="D77" s="180" t="str">
        <f t="shared" si="10"/>
        <v/>
      </c>
      <c r="E77" s="178">
        <v>0</v>
      </c>
      <c r="F77" s="179">
        <v>0</v>
      </c>
      <c r="G77" s="180" t="str">
        <f t="shared" si="11"/>
        <v/>
      </c>
      <c r="H77" s="180" t="str">
        <f t="shared" si="12"/>
        <v/>
      </c>
      <c r="I77" s="180" t="str">
        <f t="shared" si="12"/>
        <v/>
      </c>
      <c r="J77" s="272" t="str">
        <f t="shared" si="13"/>
        <v/>
      </c>
      <c r="K77" s="182">
        <v>0</v>
      </c>
      <c r="L77" s="179">
        <v>0</v>
      </c>
      <c r="M77" s="180" t="str">
        <f t="shared" si="14"/>
        <v/>
      </c>
      <c r="N77" s="178">
        <v>157</v>
      </c>
      <c r="O77" s="179">
        <v>62</v>
      </c>
      <c r="P77" s="180">
        <f t="shared" si="15"/>
        <v>0.39490445859872614</v>
      </c>
      <c r="Q77" s="180">
        <f t="shared" si="16"/>
        <v>-1</v>
      </c>
      <c r="R77" s="180">
        <f t="shared" si="16"/>
        <v>-1</v>
      </c>
      <c r="S77" s="272" t="str">
        <f t="shared" si="17"/>
        <v/>
      </c>
    </row>
    <row r="78" spans="1:19" ht="16.5" x14ac:dyDescent="0.3">
      <c r="A78" s="177" t="s">
        <v>458</v>
      </c>
      <c r="B78" s="178">
        <v>0</v>
      </c>
      <c r="C78" s="179">
        <v>0</v>
      </c>
      <c r="D78" s="180" t="str">
        <f t="shared" si="10"/>
        <v/>
      </c>
      <c r="E78" s="178">
        <v>0</v>
      </c>
      <c r="F78" s="179">
        <v>0</v>
      </c>
      <c r="G78" s="180" t="str">
        <f t="shared" si="11"/>
        <v/>
      </c>
      <c r="H78" s="180" t="str">
        <f t="shared" si="12"/>
        <v/>
      </c>
      <c r="I78" s="180" t="str">
        <f t="shared" si="12"/>
        <v/>
      </c>
      <c r="J78" s="272" t="str">
        <f t="shared" si="13"/>
        <v/>
      </c>
      <c r="K78" s="182">
        <v>2999</v>
      </c>
      <c r="L78" s="179">
        <v>2177</v>
      </c>
      <c r="M78" s="180">
        <f t="shared" si="14"/>
        <v>0.72590863621207069</v>
      </c>
      <c r="N78" s="178">
        <v>0</v>
      </c>
      <c r="O78" s="179">
        <v>0</v>
      </c>
      <c r="P78" s="180" t="str">
        <f t="shared" si="15"/>
        <v/>
      </c>
      <c r="Q78" s="180" t="str">
        <f t="shared" si="16"/>
        <v/>
      </c>
      <c r="R78" s="180" t="str">
        <f t="shared" si="16"/>
        <v/>
      </c>
      <c r="S78" s="272" t="str">
        <f t="shared" si="17"/>
        <v/>
      </c>
    </row>
    <row r="79" spans="1:19" ht="16.5" x14ac:dyDescent="0.3">
      <c r="A79" s="177" t="s">
        <v>412</v>
      </c>
      <c r="B79" s="178">
        <v>0</v>
      </c>
      <c r="C79" s="179">
        <v>0</v>
      </c>
      <c r="D79" s="180" t="str">
        <f t="shared" si="10"/>
        <v/>
      </c>
      <c r="E79" s="178">
        <v>0</v>
      </c>
      <c r="F79" s="179">
        <v>0</v>
      </c>
      <c r="G79" s="180" t="str">
        <f t="shared" si="11"/>
        <v/>
      </c>
      <c r="H79" s="180" t="str">
        <f t="shared" si="12"/>
        <v/>
      </c>
      <c r="I79" s="180" t="str">
        <f t="shared" si="12"/>
        <v/>
      </c>
      <c r="J79" s="272" t="str">
        <f t="shared" si="13"/>
        <v/>
      </c>
      <c r="K79" s="182">
        <v>0</v>
      </c>
      <c r="L79" s="179">
        <v>0</v>
      </c>
      <c r="M79" s="180" t="str">
        <f t="shared" si="14"/>
        <v/>
      </c>
      <c r="N79" s="178">
        <v>190</v>
      </c>
      <c r="O79" s="179">
        <v>91</v>
      </c>
      <c r="P79" s="180">
        <f t="shared" si="15"/>
        <v>0.47894736842105262</v>
      </c>
      <c r="Q79" s="180">
        <f t="shared" si="16"/>
        <v>-1</v>
      </c>
      <c r="R79" s="180">
        <f t="shared" si="16"/>
        <v>-1</v>
      </c>
      <c r="S79" s="272" t="str">
        <f t="shared" si="17"/>
        <v/>
      </c>
    </row>
    <row r="80" spans="1:19" ht="16.5" x14ac:dyDescent="0.3">
      <c r="A80" s="177" t="s">
        <v>464</v>
      </c>
      <c r="B80" s="178">
        <v>0</v>
      </c>
      <c r="C80" s="179">
        <v>0</v>
      </c>
      <c r="D80" s="180" t="str">
        <f t="shared" si="10"/>
        <v/>
      </c>
      <c r="E80" s="178">
        <v>0</v>
      </c>
      <c r="F80" s="179">
        <v>0</v>
      </c>
      <c r="G80" s="180" t="str">
        <f t="shared" si="11"/>
        <v/>
      </c>
      <c r="H80" s="180" t="str">
        <f t="shared" si="12"/>
        <v/>
      </c>
      <c r="I80" s="180" t="str">
        <f t="shared" si="12"/>
        <v/>
      </c>
      <c r="J80" s="272" t="str">
        <f t="shared" si="13"/>
        <v/>
      </c>
      <c r="K80" s="182">
        <v>205</v>
      </c>
      <c r="L80" s="179">
        <v>87</v>
      </c>
      <c r="M80" s="180">
        <f t="shared" si="14"/>
        <v>0.42439024390243901</v>
      </c>
      <c r="N80" s="178">
        <v>0</v>
      </c>
      <c r="O80" s="179">
        <v>0</v>
      </c>
      <c r="P80" s="180" t="str">
        <f t="shared" si="15"/>
        <v/>
      </c>
      <c r="Q80" s="180" t="str">
        <f t="shared" si="16"/>
        <v/>
      </c>
      <c r="R80" s="180" t="str">
        <f t="shared" si="16"/>
        <v/>
      </c>
      <c r="S80" s="272" t="str">
        <f t="shared" si="17"/>
        <v/>
      </c>
    </row>
    <row r="81" spans="1:19" ht="16.5" x14ac:dyDescent="0.3">
      <c r="A81" s="177" t="s">
        <v>471</v>
      </c>
      <c r="B81" s="178">
        <v>0</v>
      </c>
      <c r="C81" s="179">
        <v>0</v>
      </c>
      <c r="D81" s="180" t="str">
        <f t="shared" si="10"/>
        <v/>
      </c>
      <c r="E81" s="178">
        <v>0</v>
      </c>
      <c r="F81" s="179">
        <v>0</v>
      </c>
      <c r="G81" s="180" t="str">
        <f t="shared" si="11"/>
        <v/>
      </c>
      <c r="H81" s="180" t="str">
        <f t="shared" si="12"/>
        <v/>
      </c>
      <c r="I81" s="180" t="str">
        <f t="shared" si="12"/>
        <v/>
      </c>
      <c r="J81" s="272" t="str">
        <f t="shared" si="13"/>
        <v/>
      </c>
      <c r="K81" s="182">
        <v>0</v>
      </c>
      <c r="L81" s="179">
        <v>0</v>
      </c>
      <c r="M81" s="180" t="str">
        <f t="shared" si="14"/>
        <v/>
      </c>
      <c r="N81" s="178">
        <v>68</v>
      </c>
      <c r="O81" s="179">
        <v>60</v>
      </c>
      <c r="P81" s="180">
        <f t="shared" si="15"/>
        <v>0.88235294117647056</v>
      </c>
      <c r="Q81" s="180">
        <f t="shared" si="16"/>
        <v>-1</v>
      </c>
      <c r="R81" s="180">
        <f t="shared" si="16"/>
        <v>-1</v>
      </c>
      <c r="S81" s="272" t="str">
        <f t="shared" si="17"/>
        <v/>
      </c>
    </row>
    <row r="82" spans="1:19" ht="16.5" x14ac:dyDescent="0.3">
      <c r="A82" s="177" t="s">
        <v>103</v>
      </c>
      <c r="B82" s="178">
        <v>0</v>
      </c>
      <c r="C82" s="179">
        <v>0</v>
      </c>
      <c r="D82" s="180" t="str">
        <f t="shared" si="10"/>
        <v/>
      </c>
      <c r="E82" s="178">
        <v>0</v>
      </c>
      <c r="F82" s="179">
        <v>0</v>
      </c>
      <c r="G82" s="180" t="str">
        <f t="shared" si="11"/>
        <v/>
      </c>
      <c r="H82" s="180" t="str">
        <f t="shared" si="12"/>
        <v/>
      </c>
      <c r="I82" s="180" t="str">
        <f t="shared" si="12"/>
        <v/>
      </c>
      <c r="J82" s="272" t="str">
        <f t="shared" si="13"/>
        <v/>
      </c>
      <c r="K82" s="182">
        <v>288</v>
      </c>
      <c r="L82" s="179">
        <v>98</v>
      </c>
      <c r="M82" s="180">
        <f t="shared" si="14"/>
        <v>0.34027777777777779</v>
      </c>
      <c r="N82" s="178">
        <v>348</v>
      </c>
      <c r="O82" s="179">
        <v>300</v>
      </c>
      <c r="P82" s="180">
        <f t="shared" si="15"/>
        <v>0.86206896551724133</v>
      </c>
      <c r="Q82" s="180">
        <f t="shared" si="16"/>
        <v>-0.17241379310344829</v>
      </c>
      <c r="R82" s="180">
        <f t="shared" si="16"/>
        <v>-0.67333333333333334</v>
      </c>
      <c r="S82" s="272">
        <f t="shared" si="17"/>
        <v>-0.52179118773946354</v>
      </c>
    </row>
    <row r="83" spans="1:19" ht="16.5" x14ac:dyDescent="0.3">
      <c r="A83" s="177" t="s">
        <v>469</v>
      </c>
      <c r="B83" s="178">
        <v>0</v>
      </c>
      <c r="C83" s="179">
        <v>0</v>
      </c>
      <c r="D83" s="180" t="str">
        <f t="shared" si="10"/>
        <v/>
      </c>
      <c r="E83" s="178">
        <v>0</v>
      </c>
      <c r="F83" s="179">
        <v>0</v>
      </c>
      <c r="G83" s="180" t="str">
        <f t="shared" si="11"/>
        <v/>
      </c>
      <c r="H83" s="180" t="str">
        <f t="shared" si="12"/>
        <v/>
      </c>
      <c r="I83" s="180" t="str">
        <f t="shared" si="12"/>
        <v/>
      </c>
      <c r="J83" s="272" t="str">
        <f t="shared" si="13"/>
        <v/>
      </c>
      <c r="K83" s="182">
        <v>0</v>
      </c>
      <c r="L83" s="179">
        <v>0</v>
      </c>
      <c r="M83" s="180" t="str">
        <f t="shared" si="14"/>
        <v/>
      </c>
      <c r="N83" s="178">
        <v>531</v>
      </c>
      <c r="O83" s="179">
        <v>160</v>
      </c>
      <c r="P83" s="180">
        <f t="shared" si="15"/>
        <v>0.30131826741996232</v>
      </c>
      <c r="Q83" s="180">
        <f t="shared" si="16"/>
        <v>-1</v>
      </c>
      <c r="R83" s="180">
        <f t="shared" si="16"/>
        <v>-1</v>
      </c>
      <c r="S83" s="272" t="str">
        <f t="shared" si="17"/>
        <v/>
      </c>
    </row>
    <row r="84" spans="1:19" ht="17.25" thickBot="1" x14ac:dyDescent="0.35">
      <c r="A84" s="177" t="s">
        <v>467</v>
      </c>
      <c r="B84" s="178">
        <v>0</v>
      </c>
      <c r="C84" s="179">
        <v>0</v>
      </c>
      <c r="D84" s="180" t="str">
        <f t="shared" si="10"/>
        <v/>
      </c>
      <c r="E84" s="178">
        <v>0</v>
      </c>
      <c r="F84" s="179">
        <v>0</v>
      </c>
      <c r="G84" s="180" t="str">
        <f t="shared" si="11"/>
        <v/>
      </c>
      <c r="H84" s="180" t="str">
        <f t="shared" si="12"/>
        <v/>
      </c>
      <c r="I84" s="180" t="str">
        <f t="shared" si="12"/>
        <v/>
      </c>
      <c r="J84" s="272" t="str">
        <f t="shared" si="13"/>
        <v/>
      </c>
      <c r="K84" s="182">
        <v>122</v>
      </c>
      <c r="L84" s="179">
        <v>122</v>
      </c>
      <c r="M84" s="180">
        <f t="shared" si="14"/>
        <v>1</v>
      </c>
      <c r="N84" s="178">
        <v>0</v>
      </c>
      <c r="O84" s="179">
        <v>0</v>
      </c>
      <c r="P84" s="180" t="str">
        <f t="shared" si="15"/>
        <v/>
      </c>
      <c r="Q84" s="180" t="str">
        <f t="shared" si="16"/>
        <v/>
      </c>
      <c r="R84" s="180" t="str">
        <f t="shared" si="16"/>
        <v/>
      </c>
      <c r="S84" s="272" t="str">
        <f t="shared" si="17"/>
        <v/>
      </c>
    </row>
    <row r="85" spans="1:19" ht="15.75" thickTop="1" x14ac:dyDescent="0.25">
      <c r="A85" s="228" t="s">
        <v>220</v>
      </c>
      <c r="B85" s="229">
        <v>231211</v>
      </c>
      <c r="C85" s="230">
        <v>207849</v>
      </c>
      <c r="D85" s="231">
        <f t="shared" si="10"/>
        <v>0.89895809455432485</v>
      </c>
      <c r="E85" s="229">
        <v>194503</v>
      </c>
      <c r="F85" s="230">
        <v>176651</v>
      </c>
      <c r="G85" s="231">
        <f t="shared" si="11"/>
        <v>0.90821735397397474</v>
      </c>
      <c r="H85" s="231">
        <f t="shared" si="12"/>
        <v>0.18872716616196161</v>
      </c>
      <c r="I85" s="231">
        <f t="shared" si="12"/>
        <v>0.17660811430447598</v>
      </c>
      <c r="J85" s="275">
        <f t="shared" si="13"/>
        <v>-9.2592594196498901E-3</v>
      </c>
      <c r="K85" s="232">
        <v>1644654</v>
      </c>
      <c r="L85" s="230">
        <v>1440549</v>
      </c>
      <c r="M85" s="231">
        <f t="shared" si="14"/>
        <v>0.87589790922589184</v>
      </c>
      <c r="N85" s="229">
        <v>1507507</v>
      </c>
      <c r="O85" s="230">
        <v>1301675</v>
      </c>
      <c r="P85" s="231">
        <f t="shared" si="15"/>
        <v>0.86346199387465528</v>
      </c>
      <c r="Q85" s="231">
        <f t="shared" si="16"/>
        <v>9.0976028635356254E-2</v>
      </c>
      <c r="R85" s="231">
        <f t="shared" si="16"/>
        <v>0.10668868957305011</v>
      </c>
      <c r="S85" s="275">
        <f t="shared" si="17"/>
        <v>1.2435915351236559E-2</v>
      </c>
    </row>
    <row r="86" spans="1:19" ht="16.5" x14ac:dyDescent="0.3">
      <c r="A86" s="177" t="s">
        <v>84</v>
      </c>
      <c r="B86" s="178">
        <v>114517</v>
      </c>
      <c r="C86" s="179">
        <v>102984</v>
      </c>
      <c r="D86" s="180">
        <f t="shared" si="10"/>
        <v>0.89929006173755865</v>
      </c>
      <c r="E86" s="178">
        <v>99634</v>
      </c>
      <c r="F86" s="179">
        <v>92053</v>
      </c>
      <c r="G86" s="180">
        <f t="shared" si="11"/>
        <v>0.92391151614910572</v>
      </c>
      <c r="H86" s="180">
        <f t="shared" si="12"/>
        <v>0.14937671879077419</v>
      </c>
      <c r="I86" s="180">
        <f t="shared" si="12"/>
        <v>0.11874680890356637</v>
      </c>
      <c r="J86" s="272">
        <f t="shared" si="13"/>
        <v>-2.4621454411547061E-2</v>
      </c>
      <c r="K86" s="182">
        <v>843350</v>
      </c>
      <c r="L86" s="179">
        <v>744181</v>
      </c>
      <c r="M86" s="180">
        <f t="shared" si="14"/>
        <v>0.88241062429596251</v>
      </c>
      <c r="N86" s="178">
        <v>791792</v>
      </c>
      <c r="O86" s="179">
        <v>695951</v>
      </c>
      <c r="P86" s="180">
        <f t="shared" si="15"/>
        <v>0.87895684725281387</v>
      </c>
      <c r="Q86" s="180">
        <f t="shared" si="16"/>
        <v>6.511558591145139E-2</v>
      </c>
      <c r="R86" s="180">
        <f t="shared" si="16"/>
        <v>6.9300855951065499E-2</v>
      </c>
      <c r="S86" s="272">
        <f t="shared" si="17"/>
        <v>3.4537770431486425E-3</v>
      </c>
    </row>
    <row r="87" spans="1:19" ht="16.5" x14ac:dyDescent="0.3">
      <c r="A87" s="177" t="s">
        <v>95</v>
      </c>
      <c r="B87" s="178">
        <v>39630</v>
      </c>
      <c r="C87" s="179">
        <v>36287</v>
      </c>
      <c r="D87" s="180">
        <f t="shared" si="10"/>
        <v>0.91564471360080746</v>
      </c>
      <c r="E87" s="178">
        <v>30244</v>
      </c>
      <c r="F87" s="179">
        <v>27119</v>
      </c>
      <c r="G87" s="180">
        <f t="shared" si="11"/>
        <v>0.89667372040735349</v>
      </c>
      <c r="H87" s="180">
        <f t="shared" si="12"/>
        <v>0.31034254728210553</v>
      </c>
      <c r="I87" s="180">
        <f t="shared" si="12"/>
        <v>0.33806556288948708</v>
      </c>
      <c r="J87" s="272">
        <f t="shared" si="13"/>
        <v>1.8970993193453967E-2</v>
      </c>
      <c r="K87" s="182">
        <v>252919</v>
      </c>
      <c r="L87" s="179">
        <v>225132</v>
      </c>
      <c r="M87" s="180">
        <f t="shared" si="14"/>
        <v>0.89013478623590947</v>
      </c>
      <c r="N87" s="178">
        <v>234170</v>
      </c>
      <c r="O87" s="179">
        <v>204032</v>
      </c>
      <c r="P87" s="180">
        <f t="shared" si="15"/>
        <v>0.87129862920100787</v>
      </c>
      <c r="Q87" s="180">
        <f t="shared" si="16"/>
        <v>8.006576418841016E-2</v>
      </c>
      <c r="R87" s="180">
        <f t="shared" si="16"/>
        <v>0.10341515056461725</v>
      </c>
      <c r="S87" s="272">
        <f t="shared" si="17"/>
        <v>1.8836157034901602E-2</v>
      </c>
    </row>
    <row r="88" spans="1:19" ht="16.5" x14ac:dyDescent="0.3">
      <c r="A88" s="177" t="s">
        <v>101</v>
      </c>
      <c r="B88" s="178">
        <v>26344</v>
      </c>
      <c r="C88" s="179">
        <v>23082</v>
      </c>
      <c r="D88" s="180">
        <f t="shared" si="10"/>
        <v>0.87617673853628908</v>
      </c>
      <c r="E88" s="178">
        <v>18352</v>
      </c>
      <c r="F88" s="179">
        <v>16330</v>
      </c>
      <c r="G88" s="180">
        <f t="shared" si="11"/>
        <v>0.88982127288578905</v>
      </c>
      <c r="H88" s="180">
        <f t="shared" si="12"/>
        <v>0.43548387096774199</v>
      </c>
      <c r="I88" s="180">
        <f t="shared" si="12"/>
        <v>0.41347213717085118</v>
      </c>
      <c r="J88" s="272">
        <f t="shared" si="13"/>
        <v>-1.364453434949997E-2</v>
      </c>
      <c r="K88" s="182">
        <v>167240</v>
      </c>
      <c r="L88" s="179">
        <v>142307</v>
      </c>
      <c r="M88" s="180">
        <f t="shared" si="14"/>
        <v>0.85091485290600333</v>
      </c>
      <c r="N88" s="178">
        <v>143856</v>
      </c>
      <c r="O88" s="179">
        <v>119876</v>
      </c>
      <c r="P88" s="180">
        <f t="shared" si="15"/>
        <v>0.83330552774997224</v>
      </c>
      <c r="Q88" s="180">
        <f t="shared" si="16"/>
        <v>0.16255144032921809</v>
      </c>
      <c r="R88" s="180">
        <f t="shared" si="16"/>
        <v>0.18711835563415535</v>
      </c>
      <c r="S88" s="272">
        <f t="shared" si="17"/>
        <v>1.7609325156031086E-2</v>
      </c>
    </row>
    <row r="89" spans="1:19" ht="16.5" x14ac:dyDescent="0.3">
      <c r="A89" s="177" t="s">
        <v>104</v>
      </c>
      <c r="B89" s="178">
        <v>17422</v>
      </c>
      <c r="C89" s="179">
        <v>16134</v>
      </c>
      <c r="D89" s="180">
        <f t="shared" si="10"/>
        <v>0.92607048559292848</v>
      </c>
      <c r="E89" s="178">
        <v>16217</v>
      </c>
      <c r="F89" s="179">
        <v>14663</v>
      </c>
      <c r="G89" s="180">
        <f t="shared" si="11"/>
        <v>0.90417463155947464</v>
      </c>
      <c r="H89" s="180">
        <f t="shared" si="12"/>
        <v>7.430474193747294E-2</v>
      </c>
      <c r="I89" s="180">
        <f t="shared" si="12"/>
        <v>0.10032053467912427</v>
      </c>
      <c r="J89" s="272">
        <f t="shared" si="13"/>
        <v>2.1895854033453843E-2</v>
      </c>
      <c r="K89" s="182">
        <v>128979</v>
      </c>
      <c r="L89" s="179">
        <v>116030</v>
      </c>
      <c r="M89" s="180">
        <f t="shared" si="14"/>
        <v>0.89960381147318558</v>
      </c>
      <c r="N89" s="178">
        <v>108856</v>
      </c>
      <c r="O89" s="179">
        <v>95074</v>
      </c>
      <c r="P89" s="180">
        <f t="shared" si="15"/>
        <v>0.87339237157345484</v>
      </c>
      <c r="Q89" s="180">
        <f t="shared" si="16"/>
        <v>0.18485889615639017</v>
      </c>
      <c r="R89" s="180">
        <f t="shared" si="16"/>
        <v>0.22041777983465516</v>
      </c>
      <c r="S89" s="272">
        <f t="shared" si="17"/>
        <v>2.6211439899730737E-2</v>
      </c>
    </row>
    <row r="90" spans="1:19" ht="16.5" x14ac:dyDescent="0.3">
      <c r="A90" s="177" t="s">
        <v>102</v>
      </c>
      <c r="B90" s="178">
        <v>17112</v>
      </c>
      <c r="C90" s="179">
        <v>15513</v>
      </c>
      <c r="D90" s="180">
        <f t="shared" si="10"/>
        <v>0.90655680224403923</v>
      </c>
      <c r="E90" s="178">
        <v>16560</v>
      </c>
      <c r="F90" s="179">
        <v>15293</v>
      </c>
      <c r="G90" s="180">
        <f t="shared" si="11"/>
        <v>0.92349033816425119</v>
      </c>
      <c r="H90" s="180">
        <f t="shared" si="12"/>
        <v>3.3333333333333437E-2</v>
      </c>
      <c r="I90" s="180">
        <f t="shared" si="12"/>
        <v>1.4385666644870287E-2</v>
      </c>
      <c r="J90" s="272">
        <f t="shared" si="13"/>
        <v>-1.6933535920211962E-2</v>
      </c>
      <c r="K90" s="182">
        <v>133032</v>
      </c>
      <c r="L90" s="179">
        <v>117812</v>
      </c>
      <c r="M90" s="180">
        <f t="shared" si="14"/>
        <v>0.88559143664682183</v>
      </c>
      <c r="N90" s="178">
        <v>127017</v>
      </c>
      <c r="O90" s="179">
        <v>106594</v>
      </c>
      <c r="P90" s="180">
        <f t="shared" si="15"/>
        <v>0.83921049938197245</v>
      </c>
      <c r="Q90" s="180">
        <f t="shared" si="16"/>
        <v>4.7355865750253967E-2</v>
      </c>
      <c r="R90" s="180">
        <f t="shared" si="16"/>
        <v>0.10524044505319252</v>
      </c>
      <c r="S90" s="272">
        <f t="shared" si="17"/>
        <v>4.6380937264849376E-2</v>
      </c>
    </row>
    <row r="91" spans="1:19" ht="16.5" x14ac:dyDescent="0.3">
      <c r="A91" s="177" t="s">
        <v>83</v>
      </c>
      <c r="B91" s="178">
        <v>12936</v>
      </c>
      <c r="C91" s="179">
        <v>11216</v>
      </c>
      <c r="D91" s="180">
        <f t="shared" si="10"/>
        <v>0.86703772418058134</v>
      </c>
      <c r="E91" s="178">
        <v>9996</v>
      </c>
      <c r="F91" s="179">
        <v>8639</v>
      </c>
      <c r="G91" s="180">
        <f t="shared" si="11"/>
        <v>0.86424569827931175</v>
      </c>
      <c r="H91" s="180">
        <f t="shared" si="12"/>
        <v>0.29411764705882359</v>
      </c>
      <c r="I91" s="180">
        <f t="shared" si="12"/>
        <v>0.29829841416830649</v>
      </c>
      <c r="J91" s="272">
        <f t="shared" si="13"/>
        <v>2.7920259012695903E-3</v>
      </c>
      <c r="K91" s="182">
        <v>92352</v>
      </c>
      <c r="L91" s="179">
        <v>76983</v>
      </c>
      <c r="M91" s="180">
        <f t="shared" si="14"/>
        <v>0.83358238045738042</v>
      </c>
      <c r="N91" s="178">
        <v>75264</v>
      </c>
      <c r="O91" s="179">
        <v>61570</v>
      </c>
      <c r="P91" s="180">
        <f t="shared" si="15"/>
        <v>0.8180537840136054</v>
      </c>
      <c r="Q91" s="180">
        <f t="shared" si="16"/>
        <v>0.2270408163265305</v>
      </c>
      <c r="R91" s="180">
        <f t="shared" si="16"/>
        <v>0.25033295436089009</v>
      </c>
      <c r="S91" s="272">
        <f t="shared" si="17"/>
        <v>1.5528596443775022E-2</v>
      </c>
    </row>
    <row r="92" spans="1:19" ht="16.5" x14ac:dyDescent="0.3">
      <c r="A92" s="177" t="s">
        <v>109</v>
      </c>
      <c r="B92" s="178">
        <v>3250</v>
      </c>
      <c r="C92" s="179">
        <v>2633</v>
      </c>
      <c r="D92" s="180">
        <f t="shared" si="10"/>
        <v>0.81015384615384611</v>
      </c>
      <c r="E92" s="178">
        <v>3500</v>
      </c>
      <c r="F92" s="179">
        <v>2554</v>
      </c>
      <c r="G92" s="180">
        <f t="shared" si="11"/>
        <v>0.72971428571428576</v>
      </c>
      <c r="H92" s="180">
        <f t="shared" si="12"/>
        <v>-7.1428571428571397E-2</v>
      </c>
      <c r="I92" s="180">
        <f t="shared" si="12"/>
        <v>3.0931871574001457E-2</v>
      </c>
      <c r="J92" s="272">
        <f t="shared" si="13"/>
        <v>8.0439560439560354E-2</v>
      </c>
      <c r="K92" s="182">
        <v>25500</v>
      </c>
      <c r="L92" s="179">
        <v>17566</v>
      </c>
      <c r="M92" s="180">
        <f t="shared" si="14"/>
        <v>0.68886274509803924</v>
      </c>
      <c r="N92" s="178">
        <v>26000</v>
      </c>
      <c r="O92" s="179">
        <v>18417</v>
      </c>
      <c r="P92" s="180">
        <f t="shared" si="15"/>
        <v>0.70834615384615385</v>
      </c>
      <c r="Q92" s="180">
        <f t="shared" si="16"/>
        <v>-1.9230769230769273E-2</v>
      </c>
      <c r="R92" s="180">
        <f t="shared" si="16"/>
        <v>-4.6207308465005204E-2</v>
      </c>
      <c r="S92" s="272">
        <f t="shared" si="17"/>
        <v>-1.9483408748114606E-2</v>
      </c>
    </row>
    <row r="93" spans="1:19" ht="16.5" x14ac:dyDescent="0.3">
      <c r="A93" s="177" t="s">
        <v>468</v>
      </c>
      <c r="B93" s="178">
        <v>0</v>
      </c>
      <c r="C93" s="179">
        <v>0</v>
      </c>
      <c r="D93" s="180" t="str">
        <f t="shared" si="10"/>
        <v/>
      </c>
      <c r="E93" s="178">
        <v>0</v>
      </c>
      <c r="F93" s="179">
        <v>0</v>
      </c>
      <c r="G93" s="180" t="str">
        <f t="shared" si="11"/>
        <v/>
      </c>
      <c r="H93" s="180" t="str">
        <f t="shared" si="12"/>
        <v/>
      </c>
      <c r="I93" s="180" t="str">
        <f t="shared" si="12"/>
        <v/>
      </c>
      <c r="J93" s="272" t="str">
        <f t="shared" si="13"/>
        <v/>
      </c>
      <c r="K93" s="182">
        <v>0</v>
      </c>
      <c r="L93" s="179">
        <v>0</v>
      </c>
      <c r="M93" s="180" t="str">
        <f t="shared" si="14"/>
        <v/>
      </c>
      <c r="N93" s="178">
        <v>240</v>
      </c>
      <c r="O93" s="179">
        <v>0</v>
      </c>
      <c r="P93" s="180">
        <f t="shared" si="15"/>
        <v>0</v>
      </c>
      <c r="Q93" s="180">
        <f t="shared" si="16"/>
        <v>-1</v>
      </c>
      <c r="R93" s="180" t="str">
        <f t="shared" si="16"/>
        <v/>
      </c>
      <c r="S93" s="272" t="str">
        <f t="shared" si="17"/>
        <v/>
      </c>
    </row>
    <row r="94" spans="1:19" ht="16.5" x14ac:dyDescent="0.3">
      <c r="A94" s="177" t="s">
        <v>465</v>
      </c>
      <c r="B94" s="178">
        <v>0</v>
      </c>
      <c r="C94" s="179">
        <v>0</v>
      </c>
      <c r="D94" s="180" t="str">
        <f t="shared" si="10"/>
        <v/>
      </c>
      <c r="E94" s="178">
        <v>0</v>
      </c>
      <c r="F94" s="179">
        <v>0</v>
      </c>
      <c r="G94" s="180" t="str">
        <f t="shared" si="11"/>
        <v/>
      </c>
      <c r="H94" s="180" t="str">
        <f t="shared" si="12"/>
        <v/>
      </c>
      <c r="I94" s="180" t="str">
        <f t="shared" si="12"/>
        <v/>
      </c>
      <c r="J94" s="272" t="str">
        <f t="shared" si="13"/>
        <v/>
      </c>
      <c r="K94" s="182">
        <v>1042</v>
      </c>
      <c r="L94" s="179">
        <v>342</v>
      </c>
      <c r="M94" s="180">
        <f t="shared" si="14"/>
        <v>0.32821497120921306</v>
      </c>
      <c r="N94" s="178">
        <v>0</v>
      </c>
      <c r="O94" s="179">
        <v>0</v>
      </c>
      <c r="P94" s="180" t="str">
        <f t="shared" si="15"/>
        <v/>
      </c>
      <c r="Q94" s="180" t="str">
        <f t="shared" si="16"/>
        <v/>
      </c>
      <c r="R94" s="180" t="str">
        <f t="shared" si="16"/>
        <v/>
      </c>
      <c r="S94" s="272" t="str">
        <f t="shared" si="17"/>
        <v/>
      </c>
    </row>
    <row r="95" spans="1:19" ht="16.5" x14ac:dyDescent="0.3">
      <c r="A95" s="177" t="s">
        <v>99</v>
      </c>
      <c r="B95" s="178">
        <v>0</v>
      </c>
      <c r="C95" s="179">
        <v>0</v>
      </c>
      <c r="D95" s="180" t="str">
        <f t="shared" si="10"/>
        <v/>
      </c>
      <c r="E95" s="178">
        <v>0</v>
      </c>
      <c r="F95" s="179">
        <v>0</v>
      </c>
      <c r="G95" s="180" t="str">
        <f t="shared" si="11"/>
        <v/>
      </c>
      <c r="H95" s="180" t="str">
        <f t="shared" si="12"/>
        <v/>
      </c>
      <c r="I95" s="180" t="str">
        <f t="shared" si="12"/>
        <v/>
      </c>
      <c r="J95" s="272" t="str">
        <f t="shared" si="13"/>
        <v/>
      </c>
      <c r="K95" s="182">
        <v>0</v>
      </c>
      <c r="L95" s="179">
        <v>0</v>
      </c>
      <c r="M95" s="180" t="str">
        <f t="shared" si="14"/>
        <v/>
      </c>
      <c r="N95" s="178">
        <v>144</v>
      </c>
      <c r="O95" s="179">
        <v>7</v>
      </c>
      <c r="P95" s="180">
        <f t="shared" si="15"/>
        <v>4.8611111111111112E-2</v>
      </c>
      <c r="Q95" s="180">
        <f t="shared" si="16"/>
        <v>-1</v>
      </c>
      <c r="R95" s="180">
        <f t="shared" si="16"/>
        <v>-1</v>
      </c>
      <c r="S95" s="272" t="str">
        <f t="shared" si="17"/>
        <v/>
      </c>
    </row>
    <row r="96" spans="1:19" ht="16.5" x14ac:dyDescent="0.3">
      <c r="A96" s="177" t="s">
        <v>460</v>
      </c>
      <c r="B96" s="178">
        <v>0</v>
      </c>
      <c r="C96" s="179">
        <v>0</v>
      </c>
      <c r="D96" s="180" t="str">
        <f t="shared" si="10"/>
        <v/>
      </c>
      <c r="E96" s="178">
        <v>0</v>
      </c>
      <c r="F96" s="179">
        <v>0</v>
      </c>
      <c r="G96" s="180" t="str">
        <f t="shared" si="11"/>
        <v/>
      </c>
      <c r="H96" s="180" t="str">
        <f t="shared" si="12"/>
        <v/>
      </c>
      <c r="I96" s="180" t="str">
        <f t="shared" si="12"/>
        <v/>
      </c>
      <c r="J96" s="272" t="str">
        <f t="shared" si="13"/>
        <v/>
      </c>
      <c r="K96" s="182">
        <v>240</v>
      </c>
      <c r="L96" s="179">
        <v>196</v>
      </c>
      <c r="M96" s="180">
        <f t="shared" si="14"/>
        <v>0.81666666666666665</v>
      </c>
      <c r="N96" s="178">
        <v>80</v>
      </c>
      <c r="O96" s="179">
        <v>68</v>
      </c>
      <c r="P96" s="180">
        <f t="shared" si="15"/>
        <v>0.85</v>
      </c>
      <c r="Q96" s="180">
        <f t="shared" si="16"/>
        <v>2</v>
      </c>
      <c r="R96" s="180">
        <f t="shared" si="16"/>
        <v>1.8823529411764706</v>
      </c>
      <c r="S96" s="272">
        <f t="shared" si="17"/>
        <v>-3.3333333333333326E-2</v>
      </c>
    </row>
    <row r="97" spans="1:19" ht="17.25" thickBot="1" x14ac:dyDescent="0.35">
      <c r="A97" s="177" t="s">
        <v>463</v>
      </c>
      <c r="B97" s="178">
        <v>0</v>
      </c>
      <c r="C97" s="179">
        <v>0</v>
      </c>
      <c r="D97" s="180" t="str">
        <f t="shared" si="10"/>
        <v/>
      </c>
      <c r="E97" s="178">
        <v>0</v>
      </c>
      <c r="F97" s="179">
        <v>0</v>
      </c>
      <c r="G97" s="180" t="str">
        <f t="shared" si="11"/>
        <v/>
      </c>
      <c r="H97" s="180" t="str">
        <f t="shared" si="12"/>
        <v/>
      </c>
      <c r="I97" s="180" t="str">
        <f t="shared" si="12"/>
        <v/>
      </c>
      <c r="J97" s="272" t="str">
        <f t="shared" si="13"/>
        <v/>
      </c>
      <c r="K97" s="182">
        <v>0</v>
      </c>
      <c r="L97" s="179">
        <v>0</v>
      </c>
      <c r="M97" s="180" t="str">
        <f t="shared" si="14"/>
        <v/>
      </c>
      <c r="N97" s="178">
        <v>88</v>
      </c>
      <c r="O97" s="179">
        <v>86</v>
      </c>
      <c r="P97" s="180">
        <f t="shared" si="15"/>
        <v>0.97727272727272729</v>
      </c>
      <c r="Q97" s="180">
        <f t="shared" si="16"/>
        <v>-1</v>
      </c>
      <c r="R97" s="180">
        <f t="shared" si="16"/>
        <v>-1</v>
      </c>
      <c r="S97" s="272" t="str">
        <f t="shared" si="17"/>
        <v/>
      </c>
    </row>
    <row r="98" spans="1:19" ht="15.75" thickTop="1" x14ac:dyDescent="0.25">
      <c r="A98" s="228" t="s">
        <v>246</v>
      </c>
      <c r="B98" s="229">
        <v>50378</v>
      </c>
      <c r="C98" s="230">
        <v>43111</v>
      </c>
      <c r="D98" s="231">
        <f t="shared" si="10"/>
        <v>0.85575052602326407</v>
      </c>
      <c r="E98" s="229">
        <v>54552</v>
      </c>
      <c r="F98" s="230">
        <v>43528</v>
      </c>
      <c r="G98" s="231">
        <f t="shared" si="11"/>
        <v>0.79791758322334649</v>
      </c>
      <c r="H98" s="231">
        <f t="shared" si="12"/>
        <v>-7.6514151635137084E-2</v>
      </c>
      <c r="I98" s="231">
        <f t="shared" si="12"/>
        <v>-9.5800404337438305E-3</v>
      </c>
      <c r="J98" s="275">
        <f t="shared" si="13"/>
        <v>5.7832942799917575E-2</v>
      </c>
      <c r="K98" s="232">
        <v>415488</v>
      </c>
      <c r="L98" s="230">
        <v>332187</v>
      </c>
      <c r="M98" s="231">
        <f t="shared" si="14"/>
        <v>0.79951045517560071</v>
      </c>
      <c r="N98" s="229">
        <v>379609</v>
      </c>
      <c r="O98" s="230">
        <v>313334</v>
      </c>
      <c r="P98" s="231">
        <f t="shared" si="15"/>
        <v>0.82541246387730538</v>
      </c>
      <c r="Q98" s="231">
        <f t="shared" si="16"/>
        <v>9.4515672705336229E-2</v>
      </c>
      <c r="R98" s="231">
        <f t="shared" si="16"/>
        <v>6.0169020916976734E-2</v>
      </c>
      <c r="S98" s="275">
        <f t="shared" si="17"/>
        <v>-2.5902008701704671E-2</v>
      </c>
    </row>
    <row r="99" spans="1:19" ht="16.5" x14ac:dyDescent="0.3">
      <c r="A99" s="177" t="s">
        <v>84</v>
      </c>
      <c r="B99" s="178">
        <v>34016</v>
      </c>
      <c r="C99" s="179">
        <v>29012</v>
      </c>
      <c r="D99" s="180">
        <f t="shared" si="10"/>
        <v>0.85289275634995299</v>
      </c>
      <c r="E99" s="178">
        <v>19868</v>
      </c>
      <c r="F99" s="179">
        <v>16438</v>
      </c>
      <c r="G99" s="180">
        <f t="shared" si="11"/>
        <v>0.82736057982685729</v>
      </c>
      <c r="H99" s="180">
        <f t="shared" si="12"/>
        <v>0.71209985906986106</v>
      </c>
      <c r="I99" s="180">
        <f t="shared" si="12"/>
        <v>0.76493490692298338</v>
      </c>
      <c r="J99" s="272">
        <f t="shared" si="13"/>
        <v>2.5532176523095695E-2</v>
      </c>
      <c r="K99" s="182">
        <v>199867</v>
      </c>
      <c r="L99" s="179">
        <v>163173</v>
      </c>
      <c r="M99" s="180">
        <f t="shared" si="14"/>
        <v>0.81640791126098855</v>
      </c>
      <c r="N99" s="178">
        <v>218836</v>
      </c>
      <c r="O99" s="179">
        <v>185506</v>
      </c>
      <c r="P99" s="180">
        <f t="shared" si="15"/>
        <v>0.84769416366594164</v>
      </c>
      <c r="Q99" s="180">
        <f t="shared" si="16"/>
        <v>-8.6681350417664338E-2</v>
      </c>
      <c r="R99" s="180">
        <f t="shared" si="16"/>
        <v>-0.12038963699287353</v>
      </c>
      <c r="S99" s="272">
        <f t="shared" si="17"/>
        <v>-3.1286252404953085E-2</v>
      </c>
    </row>
    <row r="100" spans="1:19" ht="16.5" x14ac:dyDescent="0.3">
      <c r="A100" s="177" t="s">
        <v>85</v>
      </c>
      <c r="B100" s="178">
        <v>9088</v>
      </c>
      <c r="C100" s="179">
        <v>7648</v>
      </c>
      <c r="D100" s="180">
        <f t="shared" si="10"/>
        <v>0.84154929577464788</v>
      </c>
      <c r="E100" s="178">
        <v>6532</v>
      </c>
      <c r="F100" s="179">
        <v>5113</v>
      </c>
      <c r="G100" s="180">
        <f t="shared" si="11"/>
        <v>0.7827617881200245</v>
      </c>
      <c r="H100" s="180">
        <f t="shared" si="12"/>
        <v>0.39130434782608692</v>
      </c>
      <c r="I100" s="180">
        <f t="shared" si="12"/>
        <v>0.49579503227068256</v>
      </c>
      <c r="J100" s="272">
        <f t="shared" si="13"/>
        <v>5.8787507654623372E-2</v>
      </c>
      <c r="K100" s="182">
        <v>50740</v>
      </c>
      <c r="L100" s="179">
        <v>42308</v>
      </c>
      <c r="M100" s="180">
        <f t="shared" si="14"/>
        <v>0.83381947181710681</v>
      </c>
      <c r="N100" s="178">
        <v>40444</v>
      </c>
      <c r="O100" s="179">
        <v>31524</v>
      </c>
      <c r="P100" s="180">
        <f t="shared" si="15"/>
        <v>0.77944812580358025</v>
      </c>
      <c r="Q100" s="180">
        <f t="shared" si="16"/>
        <v>0.2545742260903967</v>
      </c>
      <c r="R100" s="180">
        <f t="shared" si="16"/>
        <v>0.34208856744068017</v>
      </c>
      <c r="S100" s="272">
        <f t="shared" si="17"/>
        <v>5.4371346013526556E-2</v>
      </c>
    </row>
    <row r="101" spans="1:19" ht="16.5" x14ac:dyDescent="0.3">
      <c r="A101" s="177" t="s">
        <v>86</v>
      </c>
      <c r="B101" s="178">
        <v>6598</v>
      </c>
      <c r="C101" s="179">
        <v>5943</v>
      </c>
      <c r="D101" s="180">
        <f t="shared" si="10"/>
        <v>0.90072749317975143</v>
      </c>
      <c r="E101" s="178">
        <v>25020</v>
      </c>
      <c r="F101" s="179">
        <v>19666</v>
      </c>
      <c r="G101" s="180">
        <f t="shared" si="11"/>
        <v>0.78601119104716222</v>
      </c>
      <c r="H101" s="180">
        <f t="shared" si="12"/>
        <v>-0.73629096722621901</v>
      </c>
      <c r="I101" s="180">
        <f t="shared" si="12"/>
        <v>-0.69780331536662255</v>
      </c>
      <c r="J101" s="272">
        <f t="shared" si="13"/>
        <v>0.11471630213258921</v>
      </c>
      <c r="K101" s="182">
        <v>147872</v>
      </c>
      <c r="L101" s="179">
        <v>114887</v>
      </c>
      <c r="M101" s="180">
        <f t="shared" si="14"/>
        <v>0.77693545769313999</v>
      </c>
      <c r="N101" s="178">
        <v>85770</v>
      </c>
      <c r="O101" s="179">
        <v>70321</v>
      </c>
      <c r="P101" s="180">
        <f t="shared" si="15"/>
        <v>0.81987874548210327</v>
      </c>
      <c r="Q101" s="180">
        <f t="shared" si="16"/>
        <v>0.72405269907893199</v>
      </c>
      <c r="R101" s="180">
        <f t="shared" si="16"/>
        <v>0.63375094210833183</v>
      </c>
      <c r="S101" s="272">
        <f t="shared" si="17"/>
        <v>-4.294328778896328E-2</v>
      </c>
    </row>
    <row r="102" spans="1:19" ht="16.5" x14ac:dyDescent="0.3">
      <c r="A102" s="177" t="s">
        <v>390</v>
      </c>
      <c r="B102" s="178">
        <v>400</v>
      </c>
      <c r="C102" s="179">
        <v>232</v>
      </c>
      <c r="D102" s="180">
        <f t="shared" si="10"/>
        <v>0.57999999999999996</v>
      </c>
      <c r="E102" s="178">
        <v>0</v>
      </c>
      <c r="F102" s="179">
        <v>0</v>
      </c>
      <c r="G102" s="180" t="str">
        <f t="shared" si="11"/>
        <v/>
      </c>
      <c r="H102" s="180" t="str">
        <f t="shared" si="12"/>
        <v/>
      </c>
      <c r="I102" s="180" t="str">
        <f t="shared" si="12"/>
        <v/>
      </c>
      <c r="J102" s="272" t="str">
        <f t="shared" si="13"/>
        <v/>
      </c>
      <c r="K102" s="182">
        <v>400</v>
      </c>
      <c r="L102" s="179">
        <v>232</v>
      </c>
      <c r="M102" s="180">
        <f t="shared" si="14"/>
        <v>0.57999999999999996</v>
      </c>
      <c r="N102" s="178">
        <v>0</v>
      </c>
      <c r="O102" s="179">
        <v>0</v>
      </c>
      <c r="P102" s="180" t="str">
        <f t="shared" si="15"/>
        <v/>
      </c>
      <c r="Q102" s="180" t="str">
        <f t="shared" si="16"/>
        <v/>
      </c>
      <c r="R102" s="180" t="str">
        <f t="shared" si="16"/>
        <v/>
      </c>
      <c r="S102" s="272" t="str">
        <f t="shared" si="17"/>
        <v/>
      </c>
    </row>
    <row r="103" spans="1:19" ht="16.5" x14ac:dyDescent="0.3">
      <c r="A103" s="177" t="s">
        <v>112</v>
      </c>
      <c r="B103" s="178">
        <v>276</v>
      </c>
      <c r="C103" s="179">
        <v>276</v>
      </c>
      <c r="D103" s="180">
        <f t="shared" si="10"/>
        <v>1</v>
      </c>
      <c r="E103" s="178">
        <v>0</v>
      </c>
      <c r="F103" s="179">
        <v>0</v>
      </c>
      <c r="G103" s="180" t="str">
        <f t="shared" si="11"/>
        <v/>
      </c>
      <c r="H103" s="180" t="str">
        <f t="shared" si="12"/>
        <v/>
      </c>
      <c r="I103" s="180" t="str">
        <f t="shared" si="12"/>
        <v/>
      </c>
      <c r="J103" s="272" t="str">
        <f t="shared" si="13"/>
        <v/>
      </c>
      <c r="K103" s="182">
        <v>647</v>
      </c>
      <c r="L103" s="179">
        <v>576</v>
      </c>
      <c r="M103" s="180">
        <f t="shared" si="14"/>
        <v>0.89026275115919629</v>
      </c>
      <c r="N103" s="178">
        <v>0</v>
      </c>
      <c r="O103" s="179">
        <v>0</v>
      </c>
      <c r="P103" s="180" t="str">
        <f t="shared" si="15"/>
        <v/>
      </c>
      <c r="Q103" s="180" t="str">
        <f t="shared" si="16"/>
        <v/>
      </c>
      <c r="R103" s="180" t="str">
        <f t="shared" si="16"/>
        <v/>
      </c>
      <c r="S103" s="272" t="str">
        <f t="shared" si="17"/>
        <v/>
      </c>
    </row>
    <row r="104" spans="1:19" ht="16.5" x14ac:dyDescent="0.3">
      <c r="A104" s="177" t="s">
        <v>413</v>
      </c>
      <c r="B104" s="178">
        <v>0</v>
      </c>
      <c r="C104" s="179">
        <v>0</v>
      </c>
      <c r="D104" s="180" t="str">
        <f t="shared" si="10"/>
        <v/>
      </c>
      <c r="E104" s="178">
        <v>0</v>
      </c>
      <c r="F104" s="179">
        <v>0</v>
      </c>
      <c r="G104" s="180" t="str">
        <f t="shared" si="11"/>
        <v/>
      </c>
      <c r="H104" s="180" t="str">
        <f t="shared" si="12"/>
        <v/>
      </c>
      <c r="I104" s="180" t="str">
        <f t="shared" si="12"/>
        <v/>
      </c>
      <c r="J104" s="272" t="str">
        <f t="shared" si="13"/>
        <v/>
      </c>
      <c r="K104" s="182">
        <v>0</v>
      </c>
      <c r="L104" s="179">
        <v>0</v>
      </c>
      <c r="M104" s="180" t="str">
        <f t="shared" si="14"/>
        <v/>
      </c>
      <c r="N104" s="178">
        <v>4947</v>
      </c>
      <c r="O104" s="179">
        <v>2520</v>
      </c>
      <c r="P104" s="180">
        <f t="shared" si="15"/>
        <v>0.50939963614311701</v>
      </c>
      <c r="Q104" s="180">
        <f t="shared" si="16"/>
        <v>-1</v>
      </c>
      <c r="R104" s="180">
        <f t="shared" si="16"/>
        <v>-1</v>
      </c>
      <c r="S104" s="272" t="str">
        <f t="shared" si="17"/>
        <v/>
      </c>
    </row>
    <row r="105" spans="1:19" ht="16.5" x14ac:dyDescent="0.3">
      <c r="A105" s="177" t="s">
        <v>470</v>
      </c>
      <c r="B105" s="178">
        <v>0</v>
      </c>
      <c r="C105" s="179">
        <v>0</v>
      </c>
      <c r="D105" s="180" t="str">
        <f t="shared" si="10"/>
        <v/>
      </c>
      <c r="E105" s="178">
        <v>0</v>
      </c>
      <c r="F105" s="179">
        <v>0</v>
      </c>
      <c r="G105" s="180" t="str">
        <f t="shared" si="11"/>
        <v/>
      </c>
      <c r="H105" s="180" t="str">
        <f t="shared" si="12"/>
        <v/>
      </c>
      <c r="I105" s="180" t="str">
        <f t="shared" si="12"/>
        <v/>
      </c>
      <c r="J105" s="272" t="str">
        <f t="shared" si="13"/>
        <v/>
      </c>
      <c r="K105" s="182">
        <v>266</v>
      </c>
      <c r="L105" s="179">
        <v>84</v>
      </c>
      <c r="M105" s="180">
        <f t="shared" si="14"/>
        <v>0.31578947368421051</v>
      </c>
      <c r="N105" s="178">
        <v>0</v>
      </c>
      <c r="O105" s="179">
        <v>0</v>
      </c>
      <c r="P105" s="180" t="str">
        <f t="shared" si="15"/>
        <v/>
      </c>
      <c r="Q105" s="180" t="str">
        <f t="shared" si="16"/>
        <v/>
      </c>
      <c r="R105" s="180" t="str">
        <f t="shared" si="16"/>
        <v/>
      </c>
      <c r="S105" s="272" t="str">
        <f t="shared" si="17"/>
        <v/>
      </c>
    </row>
    <row r="106" spans="1:19" ht="16.5" x14ac:dyDescent="0.3">
      <c r="A106" s="177" t="s">
        <v>412</v>
      </c>
      <c r="B106" s="178">
        <v>0</v>
      </c>
      <c r="C106" s="179">
        <v>0</v>
      </c>
      <c r="D106" s="180" t="str">
        <f t="shared" si="10"/>
        <v/>
      </c>
      <c r="E106" s="178">
        <v>0</v>
      </c>
      <c r="F106" s="179">
        <v>0</v>
      </c>
      <c r="G106" s="180" t="str">
        <f t="shared" si="11"/>
        <v/>
      </c>
      <c r="H106" s="180" t="str">
        <f t="shared" si="12"/>
        <v/>
      </c>
      <c r="I106" s="180" t="str">
        <f t="shared" si="12"/>
        <v/>
      </c>
      <c r="J106" s="272" t="str">
        <f t="shared" si="13"/>
        <v/>
      </c>
      <c r="K106" s="182">
        <v>0</v>
      </c>
      <c r="L106" s="179">
        <v>0</v>
      </c>
      <c r="M106" s="180" t="str">
        <f t="shared" si="14"/>
        <v/>
      </c>
      <c r="N106" s="178">
        <v>110</v>
      </c>
      <c r="O106" s="179">
        <v>55</v>
      </c>
      <c r="P106" s="180">
        <f t="shared" si="15"/>
        <v>0.5</v>
      </c>
      <c r="Q106" s="180">
        <f t="shared" si="16"/>
        <v>-1</v>
      </c>
      <c r="R106" s="180">
        <f t="shared" si="16"/>
        <v>-1</v>
      </c>
      <c r="S106" s="272" t="str">
        <f t="shared" si="17"/>
        <v/>
      </c>
    </row>
    <row r="107" spans="1:19" ht="16.5" x14ac:dyDescent="0.3">
      <c r="A107" s="177" t="s">
        <v>103</v>
      </c>
      <c r="B107" s="178">
        <v>0</v>
      </c>
      <c r="C107" s="179">
        <v>0</v>
      </c>
      <c r="D107" s="180" t="str">
        <f t="shared" si="10"/>
        <v/>
      </c>
      <c r="E107" s="178">
        <v>3132</v>
      </c>
      <c r="F107" s="179">
        <v>2311</v>
      </c>
      <c r="G107" s="180">
        <f t="shared" si="11"/>
        <v>0.73786717752234998</v>
      </c>
      <c r="H107" s="180">
        <f t="shared" si="12"/>
        <v>-1</v>
      </c>
      <c r="I107" s="180">
        <f t="shared" si="12"/>
        <v>-1</v>
      </c>
      <c r="J107" s="272" t="str">
        <f t="shared" si="13"/>
        <v/>
      </c>
      <c r="K107" s="182">
        <v>15696</v>
      </c>
      <c r="L107" s="179">
        <v>10927</v>
      </c>
      <c r="M107" s="180">
        <f t="shared" si="14"/>
        <v>0.69616462793068301</v>
      </c>
      <c r="N107" s="178">
        <v>23772</v>
      </c>
      <c r="O107" s="179">
        <v>19449</v>
      </c>
      <c r="P107" s="180">
        <f t="shared" si="15"/>
        <v>0.81814740030287736</v>
      </c>
      <c r="Q107" s="180">
        <f t="shared" si="16"/>
        <v>-0.33972741039878851</v>
      </c>
      <c r="R107" s="180">
        <f t="shared" si="16"/>
        <v>-0.43817162836135537</v>
      </c>
      <c r="S107" s="272">
        <f t="shared" si="17"/>
        <v>-0.12198277237219435</v>
      </c>
    </row>
    <row r="108" spans="1:19" ht="16.5" x14ac:dyDescent="0.3">
      <c r="A108" s="177" t="s">
        <v>457</v>
      </c>
      <c r="B108" s="178">
        <v>0</v>
      </c>
      <c r="C108" s="179">
        <v>0</v>
      </c>
      <c r="D108" s="180" t="str">
        <f t="shared" si="10"/>
        <v/>
      </c>
      <c r="E108" s="178">
        <v>0</v>
      </c>
      <c r="F108" s="179">
        <v>0</v>
      </c>
      <c r="G108" s="180" t="str">
        <f t="shared" si="11"/>
        <v/>
      </c>
      <c r="H108" s="180" t="str">
        <f t="shared" si="12"/>
        <v/>
      </c>
      <c r="I108" s="180" t="str">
        <f t="shared" si="12"/>
        <v/>
      </c>
      <c r="J108" s="272" t="str">
        <f t="shared" si="13"/>
        <v/>
      </c>
      <c r="K108" s="182">
        <v>0</v>
      </c>
      <c r="L108" s="179">
        <v>0</v>
      </c>
      <c r="M108" s="180" t="str">
        <f t="shared" si="14"/>
        <v/>
      </c>
      <c r="N108" s="178">
        <v>258</v>
      </c>
      <c r="O108" s="179">
        <v>0</v>
      </c>
      <c r="P108" s="180">
        <f t="shared" si="15"/>
        <v>0</v>
      </c>
      <c r="Q108" s="180">
        <f t="shared" si="16"/>
        <v>-1</v>
      </c>
      <c r="R108" s="180" t="str">
        <f t="shared" si="16"/>
        <v/>
      </c>
      <c r="S108" s="272" t="str">
        <f t="shared" si="17"/>
        <v/>
      </c>
    </row>
    <row r="109" spans="1:19" ht="17.25" thickBot="1" x14ac:dyDescent="0.35">
      <c r="A109" s="183" t="s">
        <v>99</v>
      </c>
      <c r="B109" s="184">
        <v>0</v>
      </c>
      <c r="C109" s="211">
        <v>0</v>
      </c>
      <c r="D109" s="212" t="str">
        <f t="shared" si="10"/>
        <v/>
      </c>
      <c r="E109" s="184">
        <v>0</v>
      </c>
      <c r="F109" s="211">
        <v>0</v>
      </c>
      <c r="G109" s="212" t="str">
        <f t="shared" si="11"/>
        <v/>
      </c>
      <c r="H109" s="212" t="str">
        <f t="shared" si="12"/>
        <v/>
      </c>
      <c r="I109" s="212" t="str">
        <f t="shared" si="12"/>
        <v/>
      </c>
      <c r="J109" s="273" t="str">
        <f t="shared" si="13"/>
        <v/>
      </c>
      <c r="K109" s="214">
        <v>0</v>
      </c>
      <c r="L109" s="211">
        <v>0</v>
      </c>
      <c r="M109" s="212" t="str">
        <f t="shared" si="14"/>
        <v/>
      </c>
      <c r="N109" s="184">
        <v>5472</v>
      </c>
      <c r="O109" s="211">
        <v>3959</v>
      </c>
      <c r="P109" s="212">
        <f t="shared" si="15"/>
        <v>0.72350146198830412</v>
      </c>
      <c r="Q109" s="212">
        <f t="shared" si="16"/>
        <v>-1</v>
      </c>
      <c r="R109" s="212">
        <f t="shared" si="16"/>
        <v>-1</v>
      </c>
      <c r="S109" s="273" t="str">
        <f t="shared" si="17"/>
        <v/>
      </c>
    </row>
    <row r="110" spans="1:19" ht="15.75" thickTop="1" x14ac:dyDescent="0.25"/>
  </sheetData>
  <mergeCells count="12">
    <mergeCell ref="N6:P6"/>
    <mergeCell ref="Q6:S6"/>
    <mergeCell ref="A1:B1"/>
    <mergeCell ref="A3:S3"/>
    <mergeCell ref="A4:S4"/>
    <mergeCell ref="A5:A7"/>
    <mergeCell ref="B5:J5"/>
    <mergeCell ref="K5:S5"/>
    <mergeCell ref="B6:D6"/>
    <mergeCell ref="E6:G6"/>
    <mergeCell ref="H6:J6"/>
    <mergeCell ref="K6:M6"/>
  </mergeCells>
  <conditionalFormatting sqref="J116:J65545 S116:S65545 J3 S3">
    <cfRule type="cellIs" dxfId="52" priority="121" stopIfTrue="1" operator="lessThan">
      <formula>0</formula>
    </cfRule>
  </conditionalFormatting>
  <conditionalFormatting sqref="H8:J27 Q8:S27 Q29:S49 H29:J49 H51:J84 Q51:S84 Q86:S97 H86:J97 H99:J109 Q99:S109">
    <cfRule type="cellIs" dxfId="51" priority="122" stopIfTrue="1" operator="lessThan">
      <formula>0</formula>
    </cfRule>
    <cfRule type="cellIs" dxfId="50" priority="123" stopIfTrue="1" operator="greaterThanOrEqual">
      <formula>0</formula>
    </cfRule>
  </conditionalFormatting>
  <conditionalFormatting sqref="J52:J59 J23:J27 J38 J31:J36 J40:J49 J61:J65 J12:J20">
    <cfRule type="cellIs" dxfId="49" priority="109" stopIfTrue="1" operator="lessThan">
      <formula>0</formula>
    </cfRule>
    <cfRule type="cellIs" dxfId="48" priority="110" stopIfTrue="1" operator="greaterThanOrEqual">
      <formula>0</formula>
    </cfRule>
  </conditionalFormatting>
  <conditionalFormatting sqref="Q52:S59 Q23:S27 Q38:S38 Q12:S20 Q31:S36 Q40:S49 Q61:S65">
    <cfRule type="cellIs" dxfId="47" priority="107" stopIfTrue="1" operator="lessThan">
      <formula>0</formula>
    </cfRule>
    <cfRule type="cellIs" dxfId="46" priority="108" stopIfTrue="1" operator="greaterThanOrEqual">
      <formula>0</formula>
    </cfRule>
  </conditionalFormatting>
  <conditionalFormatting sqref="H22:J22 Q22:S22">
    <cfRule type="cellIs" dxfId="45" priority="75" stopIfTrue="1" operator="lessThan">
      <formula>0</formula>
    </cfRule>
    <cfRule type="cellIs" dxfId="44" priority="76" stopIfTrue="1" operator="greaterThanOrEqual">
      <formula>0</formula>
    </cfRule>
  </conditionalFormatting>
  <conditionalFormatting sqref="J22">
    <cfRule type="cellIs" dxfId="43" priority="73" stopIfTrue="1" operator="lessThan">
      <formula>0</formula>
    </cfRule>
    <cfRule type="cellIs" dxfId="42" priority="74" stopIfTrue="1" operator="greaterThanOrEqual">
      <formula>0</formula>
    </cfRule>
  </conditionalFormatting>
  <conditionalFormatting sqref="Q22:S22">
    <cfRule type="cellIs" dxfId="41" priority="71" stopIfTrue="1" operator="lessThan">
      <formula>0</formula>
    </cfRule>
    <cfRule type="cellIs" dxfId="40" priority="72" stopIfTrue="1" operator="greaterThanOrEqual">
      <formula>0</formula>
    </cfRule>
  </conditionalFormatting>
  <conditionalFormatting sqref="Q39:S39 H39:J39">
    <cfRule type="cellIs" dxfId="39" priority="69" stopIfTrue="1" operator="lessThan">
      <formula>0</formula>
    </cfRule>
    <cfRule type="cellIs" dxfId="38" priority="70" stopIfTrue="1" operator="greaterThanOrEqual">
      <formula>0</formula>
    </cfRule>
  </conditionalFormatting>
  <conditionalFormatting sqref="J39">
    <cfRule type="cellIs" dxfId="37" priority="67" stopIfTrue="1" operator="lessThan">
      <formula>0</formula>
    </cfRule>
    <cfRule type="cellIs" dxfId="36" priority="68" stopIfTrue="1" operator="greaterThanOrEqual">
      <formula>0</formula>
    </cfRule>
  </conditionalFormatting>
  <conditionalFormatting sqref="Q39:S39">
    <cfRule type="cellIs" dxfId="35" priority="65" stopIfTrue="1" operator="lessThan">
      <formula>0</formula>
    </cfRule>
    <cfRule type="cellIs" dxfId="34" priority="66" stopIfTrue="1" operator="greaterThanOrEqual">
      <formula>0</formula>
    </cfRule>
  </conditionalFormatting>
  <conditionalFormatting sqref="H21:J21 Q21:S2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H37:J37 Q37:S37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H51:J51 Q51:S51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H29:J29 Q29:S29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Q30:S30 H30:J3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J3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Q30:S30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H60:J60 Q60:S60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J60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Q60:S60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H66:J84 Q66:S84 Q86:S97 H86:J97 H99:J109 Q99:S109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J66:J84 J86:J97 J99:J109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Q66:S84 Q86:S97 Q99:S109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H28:J28 Q28:S28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H50:J50 Q50:S50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H85:J85 Q85:S8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H98:J98 Q98:S98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hyperlinks>
    <hyperlink ref="A1:B1" location="INDICE!A1" display="Volver al Indice" xr:uid="{01BE6FFF-D328-4C15-BC09-89754B27FB3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Oferta y Demanda</Tema>
    <Vigencia xmlns="ae949776-4767-4226-814a-711baaeeb010">2019</Vigencia>
    <Dependencia xmlns="ae949776-4767-4226-814a-711baaeeb010">Transporte aéreo</Dependencia>
    <Formato xmlns="ae949776-4767-4226-814a-711baaeeb010">/Style%20Library/Images/xls.svg</Formato>
    <Orden xmlns="ae949776-4767-4226-814a-711baaeeb010" xsi:nil="true"/>
  </documentManagement>
</p:properties>
</file>

<file path=customXml/itemProps1.xml><?xml version="1.0" encoding="utf-8"?>
<ds:datastoreItem xmlns:ds="http://schemas.openxmlformats.org/officeDocument/2006/customXml" ds:itemID="{CCEF5134-0093-44B1-8E5D-BF983E206818}"/>
</file>

<file path=customXml/itemProps2.xml><?xml version="1.0" encoding="utf-8"?>
<ds:datastoreItem xmlns:ds="http://schemas.openxmlformats.org/officeDocument/2006/customXml" ds:itemID="{181EEBD7-B6BC-4802-806E-2E2C35EA760C}"/>
</file>

<file path=customXml/itemProps3.xml><?xml version="1.0" encoding="utf-8"?>
<ds:datastoreItem xmlns:ds="http://schemas.openxmlformats.org/officeDocument/2006/customXml" ds:itemID="{5F8D0E34-1E25-4975-8458-ED8309E5A6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Novedades</vt:lpstr>
      <vt:lpstr>Cuadro 2.1A</vt:lpstr>
      <vt:lpstr>Cuadro 2.1B</vt:lpstr>
      <vt:lpstr>CUADRO 2.2A</vt:lpstr>
      <vt:lpstr>CUADRO 2.2B</vt:lpstr>
      <vt:lpstr>CUADRO 2.3A</vt:lpstr>
      <vt:lpstr>CUADRO 2.3B</vt:lpstr>
      <vt:lpstr>CUADRO 2.4</vt:lpstr>
      <vt:lpstr>CUADRO 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 Oferta y Demanda - Transporte de Pasajeros - Agosto 2019</dc:title>
  <dc:creator>Cristian Camilo Amezquita Bravo</dc:creator>
  <cp:lastModifiedBy>Cristian Camilo Amezquita Bravo</cp:lastModifiedBy>
  <dcterms:created xsi:type="dcterms:W3CDTF">2019-08-27T13:52:26Z</dcterms:created>
  <dcterms:modified xsi:type="dcterms:W3CDTF">2019-11-01T15:31:58Z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